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120" windowWidth="20730" windowHeight="11760" activeTab="5"/>
  </bookViews>
  <sheets>
    <sheet name="Nem" sheetId="2" r:id="rId1"/>
    <sheet name="Korcsoport" sheetId="1" r:id="rId2"/>
    <sheet name="Iskolai végzettség" sheetId="4" r:id="rId3"/>
    <sheet name="Társadalmi réteg" sheetId="3" r:id="rId4"/>
    <sheet name="Településtípus" sheetId="5" r:id="rId5"/>
    <sheet name="Összefüggéstábla" sheetId="6" r:id="rId6"/>
  </sheets>
  <calcPr calcId="124519"/>
</workbook>
</file>

<file path=xl/calcChain.xml><?xml version="1.0" encoding="utf-8"?>
<calcChain xmlns="http://schemas.openxmlformats.org/spreadsheetml/2006/main">
  <c r="O37" i="6"/>
  <c r="N37"/>
  <c r="M37"/>
  <c r="L37"/>
  <c r="K37"/>
  <c r="J37"/>
  <c r="I37"/>
  <c r="H37"/>
  <c r="G37"/>
  <c r="F37"/>
  <c r="E37"/>
  <c r="D37"/>
  <c r="C37"/>
  <c r="O36"/>
  <c r="N36"/>
  <c r="M36"/>
  <c r="L36"/>
  <c r="K36"/>
  <c r="J36"/>
  <c r="I36"/>
  <c r="H36"/>
  <c r="G36"/>
  <c r="F36"/>
  <c r="E36"/>
  <c r="D36"/>
  <c r="C36"/>
  <c r="O35"/>
  <c r="N35"/>
  <c r="M35"/>
  <c r="L35"/>
  <c r="K35"/>
  <c r="J35"/>
  <c r="I35"/>
  <c r="H35"/>
  <c r="G35"/>
  <c r="F35"/>
  <c r="E35"/>
  <c r="D35"/>
  <c r="C35"/>
  <c r="O34"/>
  <c r="N34"/>
  <c r="M34"/>
  <c r="L34"/>
  <c r="K34"/>
  <c r="J34"/>
  <c r="I34"/>
  <c r="H34"/>
  <c r="G34"/>
  <c r="F34"/>
  <c r="E34"/>
  <c r="D34"/>
  <c r="C34"/>
  <c r="O33"/>
  <c r="N33"/>
  <c r="M33"/>
  <c r="L33"/>
  <c r="K33"/>
  <c r="J33"/>
  <c r="I33"/>
  <c r="H33"/>
  <c r="G33"/>
  <c r="F33"/>
  <c r="E33"/>
  <c r="D33"/>
  <c r="C33"/>
  <c r="O32"/>
  <c r="N32"/>
  <c r="M32"/>
  <c r="L32"/>
  <c r="K32"/>
  <c r="J32"/>
  <c r="I32"/>
  <c r="H32"/>
  <c r="G32"/>
  <c r="F32"/>
  <c r="E32"/>
  <c r="D32"/>
  <c r="C32"/>
  <c r="O31"/>
  <c r="N31"/>
  <c r="M31"/>
  <c r="L31"/>
  <c r="K31"/>
  <c r="J31"/>
  <c r="I31"/>
  <c r="H31"/>
  <c r="G31"/>
  <c r="F31"/>
  <c r="E31"/>
  <c r="D31"/>
  <c r="C31"/>
  <c r="O30"/>
  <c r="N30"/>
  <c r="M30"/>
  <c r="L30"/>
  <c r="K30"/>
  <c r="J30"/>
  <c r="I30"/>
  <c r="H30"/>
  <c r="G30"/>
  <c r="F30"/>
  <c r="E30"/>
  <c r="D30"/>
  <c r="C30"/>
  <c r="O29"/>
  <c r="N29"/>
  <c r="M29"/>
  <c r="L29"/>
  <c r="K29"/>
  <c r="J29"/>
  <c r="I29"/>
  <c r="H29"/>
  <c r="G29"/>
  <c r="F29"/>
  <c r="O28"/>
  <c r="N28"/>
  <c r="M28"/>
  <c r="L28"/>
  <c r="K28"/>
  <c r="J28"/>
  <c r="I28"/>
  <c r="H28"/>
  <c r="G28"/>
  <c r="F28"/>
  <c r="E28"/>
  <c r="D28"/>
  <c r="C28"/>
  <c r="O27"/>
  <c r="N27"/>
  <c r="M27"/>
  <c r="L27"/>
  <c r="K27"/>
  <c r="J27"/>
  <c r="I27"/>
  <c r="H27"/>
  <c r="G27"/>
  <c r="F27"/>
  <c r="E27"/>
  <c r="D27"/>
  <c r="C27"/>
  <c r="O26"/>
  <c r="N26"/>
  <c r="M26"/>
  <c r="L26"/>
  <c r="K26"/>
  <c r="J26"/>
  <c r="I26"/>
  <c r="H26"/>
  <c r="G26"/>
  <c r="F26"/>
  <c r="E26"/>
  <c r="D26"/>
  <c r="C26"/>
  <c r="D25"/>
  <c r="E25"/>
  <c r="F25"/>
  <c r="G25"/>
  <c r="H25"/>
  <c r="I25"/>
  <c r="J25"/>
  <c r="K25"/>
  <c r="L25"/>
  <c r="M25"/>
  <c r="N25"/>
  <c r="O25"/>
  <c r="D24"/>
  <c r="E24"/>
  <c r="F24"/>
  <c r="G24"/>
  <c r="H24"/>
  <c r="I24"/>
  <c r="J24"/>
  <c r="K24"/>
  <c r="L24"/>
  <c r="M24"/>
  <c r="N24"/>
  <c r="O24"/>
  <c r="C24"/>
  <c r="C25"/>
  <c r="D23"/>
  <c r="E23"/>
  <c r="F23"/>
  <c r="G23"/>
  <c r="H23"/>
  <c r="I23"/>
  <c r="J23"/>
  <c r="K23"/>
  <c r="L23"/>
  <c r="M23"/>
  <c r="N23"/>
  <c r="O23"/>
  <c r="C23"/>
  <c r="BE69" i="1" l="1"/>
  <c r="BD69"/>
  <c r="BC69"/>
  <c r="BE68"/>
  <c r="BD68"/>
  <c r="BC68"/>
  <c r="BE67"/>
  <c r="BD67"/>
  <c r="BC67"/>
  <c r="BE66"/>
  <c r="BD66"/>
  <c r="BC66"/>
  <c r="BE65"/>
  <c r="BD65"/>
  <c r="BB71" s="1"/>
  <c r="BC65"/>
  <c r="BA66"/>
  <c r="BA67"/>
  <c r="BA68"/>
  <c r="BA69"/>
  <c r="BA65"/>
  <c r="AZ66"/>
  <c r="AZ67"/>
  <c r="AZ68"/>
  <c r="AZ69"/>
  <c r="AZ65"/>
  <c r="AY66"/>
  <c r="AY67"/>
  <c r="AY68"/>
  <c r="AY69"/>
  <c r="AY65"/>
  <c r="AW71" s="1"/>
  <c r="AX66"/>
  <c r="AX67"/>
  <c r="AX68"/>
  <c r="AX69"/>
  <c r="AX65"/>
  <c r="AT66"/>
  <c r="AT67"/>
  <c r="AT68"/>
  <c r="AT69"/>
  <c r="AT65"/>
  <c r="AS66"/>
  <c r="AS67"/>
  <c r="AS68"/>
  <c r="AS69"/>
  <c r="AS65"/>
  <c r="AQ71" s="1"/>
  <c r="AR66"/>
  <c r="AR67"/>
  <c r="AR68"/>
  <c r="AR69"/>
  <c r="AR65"/>
  <c r="AP69"/>
  <c r="AO69"/>
  <c r="AN69"/>
  <c r="AP68"/>
  <c r="AO68"/>
  <c r="AN68"/>
  <c r="AP67"/>
  <c r="AO67"/>
  <c r="AN67"/>
  <c r="AP66"/>
  <c r="AO66"/>
  <c r="AN66"/>
  <c r="AP65"/>
  <c r="AO65"/>
  <c r="AN65"/>
  <c r="AM71" s="1"/>
  <c r="AL69"/>
  <c r="AK69"/>
  <c r="AJ69"/>
  <c r="AL68"/>
  <c r="AK68"/>
  <c r="AJ68"/>
  <c r="AL67"/>
  <c r="AK67"/>
  <c r="AJ67"/>
  <c r="AL66"/>
  <c r="AK66"/>
  <c r="AJ66"/>
  <c r="AL65"/>
  <c r="AK65"/>
  <c r="AJ65"/>
  <c r="AH69"/>
  <c r="AG69"/>
  <c r="AF69"/>
  <c r="AH68"/>
  <c r="AG68"/>
  <c r="AF68"/>
  <c r="AH67"/>
  <c r="AG67"/>
  <c r="AF67"/>
  <c r="AH66"/>
  <c r="AG66"/>
  <c r="AF66"/>
  <c r="AH65"/>
  <c r="AG65"/>
  <c r="AF65"/>
  <c r="AD66"/>
  <c r="AD67"/>
  <c r="AD68"/>
  <c r="AD69"/>
  <c r="AD65"/>
  <c r="AC66"/>
  <c r="AC67"/>
  <c r="AC68"/>
  <c r="AC69"/>
  <c r="AC65"/>
  <c r="AB66"/>
  <c r="AB67"/>
  <c r="AB68"/>
  <c r="AB69"/>
  <c r="AB65"/>
  <c r="AA69"/>
  <c r="AA66"/>
  <c r="AA67"/>
  <c r="AA68"/>
  <c r="AA65"/>
  <c r="Z66"/>
  <c r="Z67"/>
  <c r="Z68"/>
  <c r="Z69"/>
  <c r="Z65"/>
  <c r="Y66"/>
  <c r="Y67"/>
  <c r="Y68"/>
  <c r="Y69"/>
  <c r="Y65"/>
  <c r="X66"/>
  <c r="X67"/>
  <c r="X68"/>
  <c r="X69"/>
  <c r="X65"/>
  <c r="V69"/>
  <c r="U69"/>
  <c r="T69"/>
  <c r="V68"/>
  <c r="U68"/>
  <c r="T68"/>
  <c r="V67"/>
  <c r="U67"/>
  <c r="T67"/>
  <c r="V66"/>
  <c r="U66"/>
  <c r="T66"/>
  <c r="V65"/>
  <c r="U65"/>
  <c r="T65"/>
  <c r="S71" s="1"/>
  <c r="R69"/>
  <c r="Q69"/>
  <c r="P69"/>
  <c r="R68"/>
  <c r="Q68"/>
  <c r="P68"/>
  <c r="R67"/>
  <c r="Q67"/>
  <c r="P67"/>
  <c r="R66"/>
  <c r="Q66"/>
  <c r="P66"/>
  <c r="R65"/>
  <c r="Q65"/>
  <c r="P65"/>
  <c r="N66"/>
  <c r="N67"/>
  <c r="N68"/>
  <c r="N69"/>
  <c r="N65"/>
  <c r="K71" s="1"/>
  <c r="M66"/>
  <c r="M67"/>
  <c r="M68"/>
  <c r="M69"/>
  <c r="M65"/>
  <c r="L66"/>
  <c r="L67"/>
  <c r="L68"/>
  <c r="L69"/>
  <c r="L65"/>
  <c r="AI71"/>
  <c r="K61"/>
  <c r="H61"/>
  <c r="E61"/>
  <c r="K60"/>
  <c r="H60"/>
  <c r="E60"/>
  <c r="D69" s="1"/>
  <c r="K59"/>
  <c r="H59"/>
  <c r="E59"/>
  <c r="D68" s="1"/>
  <c r="K58"/>
  <c r="I67" s="1"/>
  <c r="H58"/>
  <c r="E58"/>
  <c r="D67" s="1"/>
  <c r="K57"/>
  <c r="H57"/>
  <c r="G66" s="1"/>
  <c r="E57"/>
  <c r="D66" s="1"/>
  <c r="K56"/>
  <c r="H56"/>
  <c r="E56"/>
  <c r="D65" s="1"/>
  <c r="BE51" i="3"/>
  <c r="BD51"/>
  <c r="BC51"/>
  <c r="BA51"/>
  <c r="AZ51"/>
  <c r="AY51"/>
  <c r="AX51"/>
  <c r="AT51"/>
  <c r="AS51"/>
  <c r="AR51"/>
  <c r="AP51"/>
  <c r="AO51"/>
  <c r="AN51"/>
  <c r="AL51"/>
  <c r="AK51"/>
  <c r="AJ51"/>
  <c r="AH51"/>
  <c r="AG51"/>
  <c r="AF51"/>
  <c r="AD51"/>
  <c r="AC51"/>
  <c r="AB51"/>
  <c r="AA51"/>
  <c r="Z51"/>
  <c r="Y51"/>
  <c r="X51"/>
  <c r="V51"/>
  <c r="U51"/>
  <c r="T51"/>
  <c r="R51"/>
  <c r="Q51"/>
  <c r="P51"/>
  <c r="N51"/>
  <c r="M51"/>
  <c r="L51"/>
  <c r="J51"/>
  <c r="D51"/>
  <c r="BE50"/>
  <c r="BD50"/>
  <c r="BC50"/>
  <c r="BA50"/>
  <c r="AZ50"/>
  <c r="AY50"/>
  <c r="AX50"/>
  <c r="AT50"/>
  <c r="AS50"/>
  <c r="AR50"/>
  <c r="AP50"/>
  <c r="AO50"/>
  <c r="AN50"/>
  <c r="AL50"/>
  <c r="AK50"/>
  <c r="AJ50"/>
  <c r="AH50"/>
  <c r="AG50"/>
  <c r="AF50"/>
  <c r="AD50"/>
  <c r="AC50"/>
  <c r="AB50"/>
  <c r="AA50"/>
  <c r="Z50"/>
  <c r="Y50"/>
  <c r="X50"/>
  <c r="V50"/>
  <c r="U50"/>
  <c r="T50"/>
  <c r="R50"/>
  <c r="Q50"/>
  <c r="P50"/>
  <c r="N50"/>
  <c r="M50"/>
  <c r="L50"/>
  <c r="F50"/>
  <c r="BE49"/>
  <c r="BD49"/>
  <c r="BC49"/>
  <c r="BA49"/>
  <c r="AZ49"/>
  <c r="AY49"/>
  <c r="AX49"/>
  <c r="AT49"/>
  <c r="AS49"/>
  <c r="AR49"/>
  <c r="AP49"/>
  <c r="AO49"/>
  <c r="AN49"/>
  <c r="AL49"/>
  <c r="AK49"/>
  <c r="AJ49"/>
  <c r="AH49"/>
  <c r="AG49"/>
  <c r="AF49"/>
  <c r="AD49"/>
  <c r="AC49"/>
  <c r="AB49"/>
  <c r="AA49"/>
  <c r="Z49"/>
  <c r="Y49"/>
  <c r="X49"/>
  <c r="W53" s="1"/>
  <c r="V49"/>
  <c r="U49"/>
  <c r="T49"/>
  <c r="R49"/>
  <c r="Q49"/>
  <c r="P49"/>
  <c r="N49"/>
  <c r="M49"/>
  <c r="L49"/>
  <c r="J49"/>
  <c r="G49"/>
  <c r="K46"/>
  <c r="H46"/>
  <c r="E46"/>
  <c r="D49" s="1"/>
  <c r="K45"/>
  <c r="I51" s="1"/>
  <c r="H45"/>
  <c r="F51" s="1"/>
  <c r="E45"/>
  <c r="C51" s="1"/>
  <c r="K44"/>
  <c r="J50" s="1"/>
  <c r="H44"/>
  <c r="G50" s="1"/>
  <c r="E44"/>
  <c r="D50" s="1"/>
  <c r="K43"/>
  <c r="I49" s="1"/>
  <c r="H43"/>
  <c r="F49" s="1"/>
  <c r="E43"/>
  <c r="C49" s="1"/>
  <c r="E53" l="1"/>
  <c r="O53"/>
  <c r="AI53"/>
  <c r="C50"/>
  <c r="B53" s="1"/>
  <c r="I50"/>
  <c r="H53" s="1"/>
  <c r="G51"/>
  <c r="I65" i="1"/>
  <c r="G68"/>
  <c r="I69"/>
  <c r="AE71"/>
  <c r="K53" i="3"/>
  <c r="AE53"/>
  <c r="AW53"/>
  <c r="BB53"/>
  <c r="G67" i="1"/>
  <c r="I68"/>
  <c r="W71"/>
  <c r="S53" i="3"/>
  <c r="AM53"/>
  <c r="AQ53"/>
  <c r="G65" i="1"/>
  <c r="I66"/>
  <c r="G69"/>
  <c r="O71"/>
  <c r="C69"/>
  <c r="C67"/>
  <c r="F65"/>
  <c r="F68"/>
  <c r="F66"/>
  <c r="J65"/>
  <c r="J66"/>
  <c r="J67"/>
  <c r="J68"/>
  <c r="J69"/>
  <c r="C65"/>
  <c r="C68"/>
  <c r="C66"/>
  <c r="F69"/>
  <c r="F67"/>
  <c r="BE51" i="5"/>
  <c r="BD51"/>
  <c r="BC51"/>
  <c r="BE50"/>
  <c r="BD50"/>
  <c r="BC50"/>
  <c r="BE49"/>
  <c r="BB53" s="1"/>
  <c r="BD49"/>
  <c r="BC49"/>
  <c r="BA50"/>
  <c r="BA51"/>
  <c r="AZ50"/>
  <c r="AZ51"/>
  <c r="AY50"/>
  <c r="AY51"/>
  <c r="BA49"/>
  <c r="AZ49"/>
  <c r="AY49"/>
  <c r="AX50"/>
  <c r="AX51"/>
  <c r="AX49"/>
  <c r="AT50"/>
  <c r="AT51"/>
  <c r="AT49"/>
  <c r="AS50"/>
  <c r="AS51"/>
  <c r="AS49"/>
  <c r="AQ53" s="1"/>
  <c r="AR50"/>
  <c r="AR51"/>
  <c r="AR49"/>
  <c r="AP51"/>
  <c r="AO51"/>
  <c r="AN51"/>
  <c r="AP50"/>
  <c r="AO50"/>
  <c r="AN50"/>
  <c r="AP49"/>
  <c r="AO49"/>
  <c r="AN49"/>
  <c r="AL51"/>
  <c r="AK51"/>
  <c r="AJ51"/>
  <c r="AL50"/>
  <c r="AK50"/>
  <c r="AJ50"/>
  <c r="AL49"/>
  <c r="AK49"/>
  <c r="AI53" s="1"/>
  <c r="AJ49"/>
  <c r="AH51"/>
  <c r="AG51"/>
  <c r="AF51"/>
  <c r="AH50"/>
  <c r="AG50"/>
  <c r="AF50"/>
  <c r="AH49"/>
  <c r="AG49"/>
  <c r="AF49"/>
  <c r="AD50"/>
  <c r="AD51"/>
  <c r="AD49"/>
  <c r="AC50"/>
  <c r="AC51"/>
  <c r="AC49"/>
  <c r="AB50"/>
  <c r="AB51"/>
  <c r="AB49"/>
  <c r="AA50"/>
  <c r="AA51"/>
  <c r="AA49"/>
  <c r="Z50"/>
  <c r="Z51"/>
  <c r="Z49"/>
  <c r="Y50"/>
  <c r="Y51"/>
  <c r="Y49"/>
  <c r="X50"/>
  <c r="X51"/>
  <c r="X49"/>
  <c r="V51"/>
  <c r="U51"/>
  <c r="T51"/>
  <c r="V50"/>
  <c r="U50"/>
  <c r="T50"/>
  <c r="V49"/>
  <c r="U49"/>
  <c r="T49"/>
  <c r="S53" s="1"/>
  <c r="R51"/>
  <c r="Q51"/>
  <c r="P51"/>
  <c r="R50"/>
  <c r="Q50"/>
  <c r="P50"/>
  <c r="R49"/>
  <c r="Q49"/>
  <c r="O53" s="1"/>
  <c r="P49"/>
  <c r="N50"/>
  <c r="N51"/>
  <c r="N49"/>
  <c r="M50"/>
  <c r="M51"/>
  <c r="M49"/>
  <c r="L50"/>
  <c r="L51"/>
  <c r="L49"/>
  <c r="AM53"/>
  <c r="BE33"/>
  <c r="BD33"/>
  <c r="BC33"/>
  <c r="BA33"/>
  <c r="AZ33"/>
  <c r="AY33"/>
  <c r="AX33"/>
  <c r="AT33"/>
  <c r="AS33"/>
  <c r="AR33"/>
  <c r="AP33"/>
  <c r="AO33"/>
  <c r="AN33"/>
  <c r="AL33"/>
  <c r="AK33"/>
  <c r="AJ33"/>
  <c r="AH33"/>
  <c r="AG33"/>
  <c r="AF33"/>
  <c r="AD33"/>
  <c r="AC33"/>
  <c r="AB33"/>
  <c r="AA33"/>
  <c r="Z33"/>
  <c r="Y33"/>
  <c r="X33"/>
  <c r="V33"/>
  <c r="U33"/>
  <c r="T33"/>
  <c r="R33"/>
  <c r="Q33"/>
  <c r="P33"/>
  <c r="N33"/>
  <c r="M33"/>
  <c r="L33"/>
  <c r="J33"/>
  <c r="I33"/>
  <c r="G33"/>
  <c r="F33"/>
  <c r="BE32"/>
  <c r="BD32"/>
  <c r="BC32"/>
  <c r="BA32"/>
  <c r="AZ32"/>
  <c r="AY32"/>
  <c r="AX32"/>
  <c r="AT32"/>
  <c r="AS32"/>
  <c r="AR32"/>
  <c r="AP32"/>
  <c r="AO32"/>
  <c r="AN32"/>
  <c r="AL32"/>
  <c r="AK32"/>
  <c r="AJ32"/>
  <c r="AH32"/>
  <c r="AG32"/>
  <c r="AF32"/>
  <c r="AD32"/>
  <c r="AC32"/>
  <c r="AB32"/>
  <c r="AA32"/>
  <c r="Z32"/>
  <c r="Y32"/>
  <c r="X32"/>
  <c r="V32"/>
  <c r="U32"/>
  <c r="T32"/>
  <c r="R32"/>
  <c r="Q32"/>
  <c r="P32"/>
  <c r="N32"/>
  <c r="M32"/>
  <c r="L32"/>
  <c r="J32"/>
  <c r="I32"/>
  <c r="G32"/>
  <c r="F32"/>
  <c r="BE31"/>
  <c r="BD31"/>
  <c r="BC31"/>
  <c r="BA31"/>
  <c r="AZ31"/>
  <c r="AY31"/>
  <c r="AX31"/>
  <c r="AT31"/>
  <c r="AS31"/>
  <c r="AR31"/>
  <c r="AP31"/>
  <c r="AO31"/>
  <c r="AN31"/>
  <c r="AL31"/>
  <c r="AK31"/>
  <c r="AJ31"/>
  <c r="AH31"/>
  <c r="AG31"/>
  <c r="AF31"/>
  <c r="AD31"/>
  <c r="AC31"/>
  <c r="AB31"/>
  <c r="AA31"/>
  <c r="Z31"/>
  <c r="Y31"/>
  <c r="X31"/>
  <c r="V31"/>
  <c r="U31"/>
  <c r="T31"/>
  <c r="R31"/>
  <c r="Q31"/>
  <c r="P31"/>
  <c r="N31"/>
  <c r="M31"/>
  <c r="L31"/>
  <c r="J31"/>
  <c r="I31"/>
  <c r="G31"/>
  <c r="F31"/>
  <c r="D33"/>
  <c r="D32"/>
  <c r="D31"/>
  <c r="C33"/>
  <c r="C32"/>
  <c r="C31"/>
  <c r="BE15"/>
  <c r="BD15"/>
  <c r="BC15"/>
  <c r="BA15"/>
  <c r="AZ15"/>
  <c r="AY15"/>
  <c r="AX15"/>
  <c r="AV15"/>
  <c r="AU15"/>
  <c r="AT15"/>
  <c r="AS15"/>
  <c r="AR15"/>
  <c r="AP15"/>
  <c r="AO15"/>
  <c r="AN15"/>
  <c r="AL15"/>
  <c r="AK15"/>
  <c r="AJ15"/>
  <c r="AH15"/>
  <c r="AG15"/>
  <c r="AF15"/>
  <c r="AD15"/>
  <c r="AC15"/>
  <c r="AB15"/>
  <c r="AA15"/>
  <c r="Z15"/>
  <c r="Y15"/>
  <c r="X15"/>
  <c r="V15"/>
  <c r="U15"/>
  <c r="T15"/>
  <c r="R15"/>
  <c r="Q15"/>
  <c r="P15"/>
  <c r="N15"/>
  <c r="M15"/>
  <c r="L15"/>
  <c r="J15"/>
  <c r="I15"/>
  <c r="G15"/>
  <c r="F15"/>
  <c r="BE14"/>
  <c r="BD14"/>
  <c r="BC14"/>
  <c r="BA14"/>
  <c r="AZ14"/>
  <c r="AY14"/>
  <c r="AX14"/>
  <c r="AV14"/>
  <c r="AU14"/>
  <c r="AT14"/>
  <c r="AS14"/>
  <c r="AR14"/>
  <c r="AP14"/>
  <c r="AO14"/>
  <c r="AN14"/>
  <c r="AL14"/>
  <c r="AK14"/>
  <c r="AJ14"/>
  <c r="AH14"/>
  <c r="AG14"/>
  <c r="AF14"/>
  <c r="AD14"/>
  <c r="AC14"/>
  <c r="AB14"/>
  <c r="AA14"/>
  <c r="Z14"/>
  <c r="Y14"/>
  <c r="X14"/>
  <c r="V14"/>
  <c r="U14"/>
  <c r="T14"/>
  <c r="R14"/>
  <c r="Q14"/>
  <c r="P14"/>
  <c r="N14"/>
  <c r="M14"/>
  <c r="L14"/>
  <c r="J14"/>
  <c r="I14"/>
  <c r="G14"/>
  <c r="F14"/>
  <c r="BE13"/>
  <c r="BD13"/>
  <c r="BC13"/>
  <c r="BA13"/>
  <c r="AZ13"/>
  <c r="AY13"/>
  <c r="AX13"/>
  <c r="AV13"/>
  <c r="AU13"/>
  <c r="AT13"/>
  <c r="AS13"/>
  <c r="AR13"/>
  <c r="AP13"/>
  <c r="AO13"/>
  <c r="AN13"/>
  <c r="AL13"/>
  <c r="AK13"/>
  <c r="AJ13"/>
  <c r="AH13"/>
  <c r="AG13"/>
  <c r="AF13"/>
  <c r="AD13"/>
  <c r="AC13"/>
  <c r="AB13"/>
  <c r="AA13"/>
  <c r="Z13"/>
  <c r="Y13"/>
  <c r="X13"/>
  <c r="V13"/>
  <c r="U13"/>
  <c r="T13"/>
  <c r="R13"/>
  <c r="Q13"/>
  <c r="P13"/>
  <c r="N13"/>
  <c r="M13"/>
  <c r="L13"/>
  <c r="J13"/>
  <c r="I13"/>
  <c r="G13"/>
  <c r="F13"/>
  <c r="D15"/>
  <c r="C15"/>
  <c r="D14"/>
  <c r="C14"/>
  <c r="D13"/>
  <c r="C13"/>
  <c r="BE45" i="2"/>
  <c r="BD45"/>
  <c r="BC45"/>
  <c r="BE44"/>
  <c r="BD44"/>
  <c r="BB47" s="1"/>
  <c r="BC44"/>
  <c r="BA45"/>
  <c r="BA44"/>
  <c r="AZ45"/>
  <c r="AZ44"/>
  <c r="AY45"/>
  <c r="AY44"/>
  <c r="AX45"/>
  <c r="AX44"/>
  <c r="AS45"/>
  <c r="AS44"/>
  <c r="AQ47"/>
  <c r="AT45"/>
  <c r="AT44"/>
  <c r="AR45"/>
  <c r="AR44"/>
  <c r="AP45"/>
  <c r="AO45"/>
  <c r="AN45"/>
  <c r="AP44"/>
  <c r="AO44"/>
  <c r="AN44"/>
  <c r="AL45"/>
  <c r="AK45"/>
  <c r="AJ45"/>
  <c r="AL44"/>
  <c r="AK44"/>
  <c r="AJ44"/>
  <c r="AH45"/>
  <c r="AG45"/>
  <c r="AF45"/>
  <c r="AH44"/>
  <c r="AG44"/>
  <c r="AF44"/>
  <c r="AE47" s="1"/>
  <c r="AD45"/>
  <c r="AD44"/>
  <c r="AC45"/>
  <c r="AC44"/>
  <c r="AB45"/>
  <c r="AB44"/>
  <c r="AA45"/>
  <c r="AA44"/>
  <c r="Z45"/>
  <c r="Z44"/>
  <c r="Y45"/>
  <c r="Y44"/>
  <c r="X45"/>
  <c r="X44"/>
  <c r="V45"/>
  <c r="U45"/>
  <c r="T45"/>
  <c r="V44"/>
  <c r="U44"/>
  <c r="T44"/>
  <c r="S47" s="1"/>
  <c r="R45"/>
  <c r="Q45"/>
  <c r="P45"/>
  <c r="R44"/>
  <c r="Q44"/>
  <c r="P44"/>
  <c r="N45"/>
  <c r="N44"/>
  <c r="M45"/>
  <c r="M44"/>
  <c r="L45"/>
  <c r="L44"/>
  <c r="K47" s="1"/>
  <c r="AM47"/>
  <c r="K41"/>
  <c r="H41"/>
  <c r="I45" s="1"/>
  <c r="E41"/>
  <c r="K40"/>
  <c r="H40"/>
  <c r="E40"/>
  <c r="D45" s="1"/>
  <c r="K39"/>
  <c r="H39"/>
  <c r="G44" s="1"/>
  <c r="E39"/>
  <c r="D44" s="1"/>
  <c r="H71" i="1" l="1"/>
  <c r="G45" i="2"/>
  <c r="B17" i="5"/>
  <c r="W35"/>
  <c r="AQ35"/>
  <c r="J45" i="2"/>
  <c r="F44"/>
  <c r="J44"/>
  <c r="AW47"/>
  <c r="O35" i="5"/>
  <c r="AI35"/>
  <c r="AE53"/>
  <c r="B71" i="1"/>
  <c r="E71"/>
  <c r="K53" i="5"/>
  <c r="O17"/>
  <c r="W17"/>
  <c r="AI17"/>
  <c r="AQ17"/>
  <c r="B35"/>
  <c r="W53"/>
  <c r="AW53"/>
  <c r="E17"/>
  <c r="H17"/>
  <c r="K17"/>
  <c r="S17"/>
  <c r="AE17"/>
  <c r="AM17"/>
  <c r="AW17"/>
  <c r="BB17"/>
  <c r="E35"/>
  <c r="H35"/>
  <c r="K35"/>
  <c r="S35"/>
  <c r="AE35"/>
  <c r="AM35"/>
  <c r="AW35"/>
  <c r="BB35"/>
  <c r="C44" i="2"/>
  <c r="I44"/>
  <c r="H47" s="1"/>
  <c r="O47"/>
  <c r="W47"/>
  <c r="AI47"/>
  <c r="C45"/>
  <c r="F45"/>
  <c r="BE69" i="4"/>
  <c r="BD69"/>
  <c r="BC69"/>
  <c r="BE68"/>
  <c r="BD68"/>
  <c r="BC68"/>
  <c r="BE67"/>
  <c r="BD67"/>
  <c r="BC67"/>
  <c r="BE66"/>
  <c r="BD66"/>
  <c r="BC66"/>
  <c r="BE65"/>
  <c r="BD65"/>
  <c r="BB71" s="1"/>
  <c r="BC65"/>
  <c r="BA66"/>
  <c r="BA67"/>
  <c r="BA68"/>
  <c r="BA69"/>
  <c r="BA65"/>
  <c r="AZ66"/>
  <c r="AZ67"/>
  <c r="AZ68"/>
  <c r="AZ69"/>
  <c r="AZ65"/>
  <c r="AY66"/>
  <c r="AY67"/>
  <c r="AY68"/>
  <c r="AY69"/>
  <c r="AY65"/>
  <c r="AX66"/>
  <c r="AX67"/>
  <c r="AX68"/>
  <c r="AX69"/>
  <c r="AX65"/>
  <c r="AT66"/>
  <c r="AT67"/>
  <c r="AT68"/>
  <c r="AT69"/>
  <c r="AT65"/>
  <c r="AS66"/>
  <c r="AS67"/>
  <c r="AS68"/>
  <c r="AS69"/>
  <c r="AS65"/>
  <c r="AQ71" s="1"/>
  <c r="AR66"/>
  <c r="AR67"/>
  <c r="AR68"/>
  <c r="AR69"/>
  <c r="AR65"/>
  <c r="AP69"/>
  <c r="AO69"/>
  <c r="AN69"/>
  <c r="AP68"/>
  <c r="AO68"/>
  <c r="AN68"/>
  <c r="AP67"/>
  <c r="AO67"/>
  <c r="AN67"/>
  <c r="AP66"/>
  <c r="AO66"/>
  <c r="AN66"/>
  <c r="AP65"/>
  <c r="AO65"/>
  <c r="AN65"/>
  <c r="AM71" s="1"/>
  <c r="AL69"/>
  <c r="AK69"/>
  <c r="AJ69"/>
  <c r="AL68"/>
  <c r="AK68"/>
  <c r="AJ68"/>
  <c r="AL67"/>
  <c r="AK67"/>
  <c r="AJ67"/>
  <c r="AL66"/>
  <c r="AK66"/>
  <c r="AJ66"/>
  <c r="AL65"/>
  <c r="AK65"/>
  <c r="AJ65"/>
  <c r="AE71"/>
  <c r="AH66"/>
  <c r="AH67"/>
  <c r="AH68"/>
  <c r="AH69"/>
  <c r="AH65"/>
  <c r="AG69"/>
  <c r="AF69"/>
  <c r="AG68"/>
  <c r="AF68"/>
  <c r="AG67"/>
  <c r="AF67"/>
  <c r="AG66"/>
  <c r="AF66"/>
  <c r="AG65"/>
  <c r="AF65"/>
  <c r="AD66"/>
  <c r="AD67"/>
  <c r="AD68"/>
  <c r="AD69"/>
  <c r="AD65"/>
  <c r="AC66"/>
  <c r="AC67"/>
  <c r="AC68"/>
  <c r="AC69"/>
  <c r="AC65"/>
  <c r="AB66"/>
  <c r="AB67"/>
  <c r="AB68"/>
  <c r="AB69"/>
  <c r="AB65"/>
  <c r="AA66"/>
  <c r="AA67"/>
  <c r="AA68"/>
  <c r="AA69"/>
  <c r="AA65"/>
  <c r="Z66"/>
  <c r="Z67"/>
  <c r="Z68"/>
  <c r="Z69"/>
  <c r="Y66"/>
  <c r="Y67"/>
  <c r="Y68"/>
  <c r="Y69"/>
  <c r="X66"/>
  <c r="X67"/>
  <c r="X68"/>
  <c r="X69"/>
  <c r="Z65"/>
  <c r="Y65"/>
  <c r="X65"/>
  <c r="V69"/>
  <c r="U69"/>
  <c r="T69"/>
  <c r="V68"/>
  <c r="U68"/>
  <c r="T68"/>
  <c r="V67"/>
  <c r="U67"/>
  <c r="T67"/>
  <c r="V66"/>
  <c r="U66"/>
  <c r="T66"/>
  <c r="V65"/>
  <c r="U65"/>
  <c r="S71" s="1"/>
  <c r="T65"/>
  <c r="Q66"/>
  <c r="R69"/>
  <c r="Q69"/>
  <c r="P69"/>
  <c r="R68"/>
  <c r="Q68"/>
  <c r="P68"/>
  <c r="R67"/>
  <c r="Q67"/>
  <c r="P67"/>
  <c r="R66"/>
  <c r="P66"/>
  <c r="R65"/>
  <c r="Q65"/>
  <c r="P65"/>
  <c r="O71" s="1"/>
  <c r="N66"/>
  <c r="N67"/>
  <c r="N68"/>
  <c r="N69"/>
  <c r="N65"/>
  <c r="M66"/>
  <c r="M67"/>
  <c r="M68"/>
  <c r="M69"/>
  <c r="M65"/>
  <c r="L66"/>
  <c r="L67"/>
  <c r="L68"/>
  <c r="L69"/>
  <c r="L65"/>
  <c r="J69"/>
  <c r="J67"/>
  <c r="J65"/>
  <c r="G68"/>
  <c r="F67"/>
  <c r="D66"/>
  <c r="D65"/>
  <c r="C69"/>
  <c r="AI71"/>
  <c r="BE47"/>
  <c r="BC45"/>
  <c r="BE43"/>
  <c r="BA45"/>
  <c r="AZ44"/>
  <c r="AX46"/>
  <c r="AT43"/>
  <c r="AS47"/>
  <c r="AR46"/>
  <c r="AO47"/>
  <c r="AN46"/>
  <c r="AP44"/>
  <c r="AO43"/>
  <c r="AJ47"/>
  <c r="AL45"/>
  <c r="AK44"/>
  <c r="AJ43"/>
  <c r="AH46"/>
  <c r="AG45"/>
  <c r="AF44"/>
  <c r="U47"/>
  <c r="T46"/>
  <c r="V44"/>
  <c r="U43"/>
  <c r="P47"/>
  <c r="R45"/>
  <c r="Q44"/>
  <c r="P43"/>
  <c r="G46"/>
  <c r="BE25"/>
  <c r="BD25"/>
  <c r="BC25"/>
  <c r="BE24"/>
  <c r="BD24"/>
  <c r="BC24"/>
  <c r="BE23"/>
  <c r="BD23"/>
  <c r="BC23"/>
  <c r="BE22"/>
  <c r="BD22"/>
  <c r="BC22"/>
  <c r="BE21"/>
  <c r="BD21"/>
  <c r="BC21"/>
  <c r="BE20"/>
  <c r="BD20"/>
  <c r="BC20"/>
  <c r="BE19"/>
  <c r="BD19"/>
  <c r="BC19"/>
  <c r="BE18"/>
  <c r="BD18"/>
  <c r="BC18"/>
  <c r="BA19"/>
  <c r="BA20"/>
  <c r="BA21"/>
  <c r="BA22"/>
  <c r="BA23"/>
  <c r="BA24"/>
  <c r="BA25"/>
  <c r="AZ19"/>
  <c r="AZ20"/>
  <c r="AZ21"/>
  <c r="AZ22"/>
  <c r="AZ23"/>
  <c r="AZ24"/>
  <c r="AZ25"/>
  <c r="AY19"/>
  <c r="AY20"/>
  <c r="AY21"/>
  <c r="AY22"/>
  <c r="AY23"/>
  <c r="AY24"/>
  <c r="AY25"/>
  <c r="AX19"/>
  <c r="AX20"/>
  <c r="AX21"/>
  <c r="AX22"/>
  <c r="AX23"/>
  <c r="AX24"/>
  <c r="AX25"/>
  <c r="BA18"/>
  <c r="AZ18"/>
  <c r="AY18"/>
  <c r="AX18"/>
  <c r="AV19"/>
  <c r="AV20"/>
  <c r="AV21"/>
  <c r="AV22"/>
  <c r="AV23"/>
  <c r="AV24"/>
  <c r="AV25"/>
  <c r="AU19"/>
  <c r="AU20"/>
  <c r="AU21"/>
  <c r="AU22"/>
  <c r="AU23"/>
  <c r="AU24"/>
  <c r="AU25"/>
  <c r="AT19"/>
  <c r="AT20"/>
  <c r="AT21"/>
  <c r="AT22"/>
  <c r="AT23"/>
  <c r="AT24"/>
  <c r="AT25"/>
  <c r="AS19"/>
  <c r="AS20"/>
  <c r="AS21"/>
  <c r="AS22"/>
  <c r="AS23"/>
  <c r="AS24"/>
  <c r="AS25"/>
  <c r="AR19"/>
  <c r="AR20"/>
  <c r="AR21"/>
  <c r="AR22"/>
  <c r="AR23"/>
  <c r="AR24"/>
  <c r="AR25"/>
  <c r="AV18"/>
  <c r="AU18"/>
  <c r="AT18"/>
  <c r="AS18"/>
  <c r="AR18"/>
  <c r="AP25"/>
  <c r="AO25"/>
  <c r="AN25"/>
  <c r="AP24"/>
  <c r="AO24"/>
  <c r="AN24"/>
  <c r="AP23"/>
  <c r="AO23"/>
  <c r="AN23"/>
  <c r="AP22"/>
  <c r="AO22"/>
  <c r="AN22"/>
  <c r="AP21"/>
  <c r="AO21"/>
  <c r="AN21"/>
  <c r="AP20"/>
  <c r="AO20"/>
  <c r="AN20"/>
  <c r="AP19"/>
  <c r="AO19"/>
  <c r="AN19"/>
  <c r="AP18"/>
  <c r="AO18"/>
  <c r="AN18"/>
  <c r="AL25"/>
  <c r="AK25"/>
  <c r="AJ25"/>
  <c r="AL24"/>
  <c r="AK24"/>
  <c r="AJ24"/>
  <c r="AL23"/>
  <c r="AK23"/>
  <c r="AJ23"/>
  <c r="AL22"/>
  <c r="AK22"/>
  <c r="AJ22"/>
  <c r="AL21"/>
  <c r="AK21"/>
  <c r="AJ21"/>
  <c r="AL20"/>
  <c r="AK20"/>
  <c r="AJ20"/>
  <c r="AL19"/>
  <c r="AK19"/>
  <c r="AJ19"/>
  <c r="AL18"/>
  <c r="AK18"/>
  <c r="AJ18"/>
  <c r="AH25"/>
  <c r="AG25"/>
  <c r="AF25"/>
  <c r="AH24"/>
  <c r="AG24"/>
  <c r="AF24"/>
  <c r="AH23"/>
  <c r="AG23"/>
  <c r="AF23"/>
  <c r="AH22"/>
  <c r="AG22"/>
  <c r="AF22"/>
  <c r="AH21"/>
  <c r="AG21"/>
  <c r="AF21"/>
  <c r="AH20"/>
  <c r="AG20"/>
  <c r="AF20"/>
  <c r="AH19"/>
  <c r="AG19"/>
  <c r="AF19"/>
  <c r="AH18"/>
  <c r="AG18"/>
  <c r="AF18"/>
  <c r="AD19"/>
  <c r="AD20"/>
  <c r="AD21"/>
  <c r="AD22"/>
  <c r="AD23"/>
  <c r="AD24"/>
  <c r="AD25"/>
  <c r="AC19"/>
  <c r="AC20"/>
  <c r="AC21"/>
  <c r="AC22"/>
  <c r="AC23"/>
  <c r="AC24"/>
  <c r="AC25"/>
  <c r="AB19"/>
  <c r="AB20"/>
  <c r="AB21"/>
  <c r="AB22"/>
  <c r="AB23"/>
  <c r="AB24"/>
  <c r="AB25"/>
  <c r="AA19"/>
  <c r="AA20"/>
  <c r="AA21"/>
  <c r="AA22"/>
  <c r="AA23"/>
  <c r="AA24"/>
  <c r="AA25"/>
  <c r="Z19"/>
  <c r="Z20"/>
  <c r="Z21"/>
  <c r="Z22"/>
  <c r="Z23"/>
  <c r="Z24"/>
  <c r="Z25"/>
  <c r="Y19"/>
  <c r="Y20"/>
  <c r="Y21"/>
  <c r="Y22"/>
  <c r="Y23"/>
  <c r="Y24"/>
  <c r="Y25"/>
  <c r="X19"/>
  <c r="X20"/>
  <c r="X21"/>
  <c r="X22"/>
  <c r="X23"/>
  <c r="X24"/>
  <c r="X25"/>
  <c r="AD18"/>
  <c r="AC18"/>
  <c r="AB18"/>
  <c r="AA18"/>
  <c r="Z18"/>
  <c r="Y18"/>
  <c r="X18"/>
  <c r="V19"/>
  <c r="V20"/>
  <c r="V21"/>
  <c r="V22"/>
  <c r="V23"/>
  <c r="V24"/>
  <c r="V25"/>
  <c r="U19"/>
  <c r="U20"/>
  <c r="U21"/>
  <c r="U22"/>
  <c r="U23"/>
  <c r="U24"/>
  <c r="U25"/>
  <c r="T19"/>
  <c r="T20"/>
  <c r="T21"/>
  <c r="T22"/>
  <c r="T23"/>
  <c r="T24"/>
  <c r="T25"/>
  <c r="V18"/>
  <c r="U18"/>
  <c r="T18"/>
  <c r="R19"/>
  <c r="R20"/>
  <c r="R21"/>
  <c r="R22"/>
  <c r="R23"/>
  <c r="R24"/>
  <c r="R25"/>
  <c r="Q19"/>
  <c r="Q20"/>
  <c r="Q21"/>
  <c r="Q22"/>
  <c r="Q23"/>
  <c r="Q24"/>
  <c r="Q25"/>
  <c r="P19"/>
  <c r="P20"/>
  <c r="P21"/>
  <c r="P22"/>
  <c r="P23"/>
  <c r="P24"/>
  <c r="P25"/>
  <c r="R18"/>
  <c r="Q18"/>
  <c r="P18"/>
  <c r="N19"/>
  <c r="N20"/>
  <c r="N21"/>
  <c r="N22"/>
  <c r="N23"/>
  <c r="N24"/>
  <c r="N25"/>
  <c r="M19"/>
  <c r="M20"/>
  <c r="M21"/>
  <c r="M22"/>
  <c r="M23"/>
  <c r="M24"/>
  <c r="M25"/>
  <c r="L19"/>
  <c r="L20"/>
  <c r="L21"/>
  <c r="L22"/>
  <c r="L23"/>
  <c r="L24"/>
  <c r="L25"/>
  <c r="N18"/>
  <c r="M18"/>
  <c r="L18"/>
  <c r="K46" i="5"/>
  <c r="H46"/>
  <c r="E46"/>
  <c r="K45"/>
  <c r="H45"/>
  <c r="E45"/>
  <c r="K44"/>
  <c r="H44"/>
  <c r="E44"/>
  <c r="K43"/>
  <c r="H43"/>
  <c r="E43"/>
  <c r="K62" i="4"/>
  <c r="H62"/>
  <c r="E62"/>
  <c r="K61"/>
  <c r="I69" s="1"/>
  <c r="H61"/>
  <c r="F69" s="1"/>
  <c r="E61"/>
  <c r="D69" s="1"/>
  <c r="K60"/>
  <c r="J68" s="1"/>
  <c r="H60"/>
  <c r="F68" s="1"/>
  <c r="E60"/>
  <c r="D68" s="1"/>
  <c r="K59"/>
  <c r="I67" s="1"/>
  <c r="H59"/>
  <c r="G67" s="1"/>
  <c r="E59"/>
  <c r="C67" s="1"/>
  <c r="K58"/>
  <c r="J66" s="1"/>
  <c r="H58"/>
  <c r="G66" s="1"/>
  <c r="E58"/>
  <c r="C66" s="1"/>
  <c r="K57"/>
  <c r="I65" s="1"/>
  <c r="H57"/>
  <c r="G65" s="1"/>
  <c r="E57"/>
  <c r="C65" s="1"/>
  <c r="BF40"/>
  <c r="BB40"/>
  <c r="AW40"/>
  <c r="AQ40"/>
  <c r="AM40"/>
  <c r="AI40"/>
  <c r="AE40"/>
  <c r="AD43" s="1"/>
  <c r="W40"/>
  <c r="S40"/>
  <c r="O40"/>
  <c r="K40"/>
  <c r="I47" s="1"/>
  <c r="H40"/>
  <c r="E40"/>
  <c r="BF39"/>
  <c r="BC47" s="1"/>
  <c r="BB39"/>
  <c r="BA47" s="1"/>
  <c r="AW39"/>
  <c r="AT47" s="1"/>
  <c r="AQ39"/>
  <c r="AP47" s="1"/>
  <c r="AM39"/>
  <c r="AL47" s="1"/>
  <c r="AI39"/>
  <c r="AG47" s="1"/>
  <c r="AE39"/>
  <c r="AA47" s="1"/>
  <c r="W39"/>
  <c r="V47" s="1"/>
  <c r="S39"/>
  <c r="R47" s="1"/>
  <c r="O39"/>
  <c r="N47" s="1"/>
  <c r="K39"/>
  <c r="J47" s="1"/>
  <c r="H39"/>
  <c r="F47" s="1"/>
  <c r="E39"/>
  <c r="D47" s="1"/>
  <c r="BF38"/>
  <c r="BD46" s="1"/>
  <c r="BB38"/>
  <c r="AZ46" s="1"/>
  <c r="AW38"/>
  <c r="AT46" s="1"/>
  <c r="AQ38"/>
  <c r="AP46" s="1"/>
  <c r="AM38"/>
  <c r="AK46" s="1"/>
  <c r="AI38"/>
  <c r="AF46" s="1"/>
  <c r="AE38"/>
  <c r="AD46" s="1"/>
  <c r="W38"/>
  <c r="V46" s="1"/>
  <c r="S38"/>
  <c r="Q46" s="1"/>
  <c r="O38"/>
  <c r="N46" s="1"/>
  <c r="K38"/>
  <c r="J46" s="1"/>
  <c r="H38"/>
  <c r="F46" s="1"/>
  <c r="E38"/>
  <c r="D46" s="1"/>
  <c r="BF37"/>
  <c r="BE45" s="1"/>
  <c r="BB37"/>
  <c r="AY45" s="1"/>
  <c r="AW37"/>
  <c r="AS45" s="1"/>
  <c r="AQ37"/>
  <c r="AO45" s="1"/>
  <c r="AM37"/>
  <c r="AJ45" s="1"/>
  <c r="AI37"/>
  <c r="AH45" s="1"/>
  <c r="AE37"/>
  <c r="AC45" s="1"/>
  <c r="W37"/>
  <c r="U45" s="1"/>
  <c r="S37"/>
  <c r="P45" s="1"/>
  <c r="O37"/>
  <c r="N45" s="1"/>
  <c r="K37"/>
  <c r="I45" s="1"/>
  <c r="H37"/>
  <c r="G45" s="1"/>
  <c r="E37"/>
  <c r="BF36"/>
  <c r="BD44" s="1"/>
  <c r="BB36"/>
  <c r="AX44" s="1"/>
  <c r="AW36"/>
  <c r="AR44" s="1"/>
  <c r="AQ36"/>
  <c r="AN44" s="1"/>
  <c r="AM36"/>
  <c r="AL44" s="1"/>
  <c r="AI36"/>
  <c r="AH44" s="1"/>
  <c r="AE36"/>
  <c r="AB44" s="1"/>
  <c r="W36"/>
  <c r="T44" s="1"/>
  <c r="S36"/>
  <c r="R44" s="1"/>
  <c r="O36"/>
  <c r="N44" s="1"/>
  <c r="K36"/>
  <c r="J44" s="1"/>
  <c r="H36"/>
  <c r="G44" s="1"/>
  <c r="E36"/>
  <c r="D44" s="1"/>
  <c r="BF35"/>
  <c r="BC43" s="1"/>
  <c r="BB35"/>
  <c r="AX43" s="1"/>
  <c r="AW35"/>
  <c r="AR43" s="1"/>
  <c r="AQ35"/>
  <c r="AP43" s="1"/>
  <c r="AM35"/>
  <c r="AL43" s="1"/>
  <c r="AI35"/>
  <c r="AG43" s="1"/>
  <c r="AE35"/>
  <c r="AB43" s="1"/>
  <c r="W35"/>
  <c r="V43" s="1"/>
  <c r="S35"/>
  <c r="R43" s="1"/>
  <c r="O35"/>
  <c r="M43" s="1"/>
  <c r="K35"/>
  <c r="I43" s="1"/>
  <c r="H35"/>
  <c r="G43" s="1"/>
  <c r="E35"/>
  <c r="C43" s="1"/>
  <c r="F45" l="1"/>
  <c r="J43"/>
  <c r="M47"/>
  <c r="Z43"/>
  <c r="AB46"/>
  <c r="AT44"/>
  <c r="W27"/>
  <c r="D45"/>
  <c r="G47"/>
  <c r="I44"/>
  <c r="J45"/>
  <c r="N43"/>
  <c r="L44"/>
  <c r="M44"/>
  <c r="P44"/>
  <c r="Q45"/>
  <c r="R46"/>
  <c r="T43"/>
  <c r="U44"/>
  <c r="V45"/>
  <c r="T47"/>
  <c r="X47"/>
  <c r="Y43"/>
  <c r="Y44"/>
  <c r="Z45"/>
  <c r="AA46"/>
  <c r="AB47"/>
  <c r="AC43"/>
  <c r="AC44"/>
  <c r="AD45"/>
  <c r="AH43"/>
  <c r="AF45"/>
  <c r="AG46"/>
  <c r="AH47"/>
  <c r="AJ44"/>
  <c r="AK45"/>
  <c r="AL46"/>
  <c r="AN43"/>
  <c r="AO44"/>
  <c r="AP45"/>
  <c r="AN47"/>
  <c r="AR47"/>
  <c r="AS43"/>
  <c r="AQ49" s="1"/>
  <c r="AS44"/>
  <c r="AT45"/>
  <c r="AX47"/>
  <c r="AY43"/>
  <c r="AY44"/>
  <c r="AZ45"/>
  <c r="AW49" s="1"/>
  <c r="BA46"/>
  <c r="BD43"/>
  <c r="BB49" s="1"/>
  <c r="BE44"/>
  <c r="BC46"/>
  <c r="BD47"/>
  <c r="D67"/>
  <c r="B71" s="1"/>
  <c r="G69"/>
  <c r="AW71"/>
  <c r="L47"/>
  <c r="X46"/>
  <c r="Z44"/>
  <c r="AC47"/>
  <c r="AD44"/>
  <c r="K27"/>
  <c r="S27"/>
  <c r="AI27"/>
  <c r="AM27"/>
  <c r="AQ27"/>
  <c r="AW27"/>
  <c r="BB27"/>
  <c r="F43"/>
  <c r="F44"/>
  <c r="I46"/>
  <c r="L43"/>
  <c r="L46"/>
  <c r="M46"/>
  <c r="Q43"/>
  <c r="P46"/>
  <c r="Q47"/>
  <c r="T45"/>
  <c r="U46"/>
  <c r="X45"/>
  <c r="Y46"/>
  <c r="Z47"/>
  <c r="AA43"/>
  <c r="AA44"/>
  <c r="AB45"/>
  <c r="AC46"/>
  <c r="AD47"/>
  <c r="AF43"/>
  <c r="AE49" s="1"/>
  <c r="AG44"/>
  <c r="AF47"/>
  <c r="AK43"/>
  <c r="AI49" s="1"/>
  <c r="AJ46"/>
  <c r="AK47"/>
  <c r="AN45"/>
  <c r="AO46"/>
  <c r="AR45"/>
  <c r="AS46"/>
  <c r="AX45"/>
  <c r="AY46"/>
  <c r="AZ47"/>
  <c r="BA43"/>
  <c r="BA44"/>
  <c r="BC44"/>
  <c r="BD45"/>
  <c r="BE46"/>
  <c r="C68"/>
  <c r="F65"/>
  <c r="F66"/>
  <c r="I66"/>
  <c r="H71" s="1"/>
  <c r="I68"/>
  <c r="K71"/>
  <c r="Y47"/>
  <c r="AA45"/>
  <c r="AY47"/>
  <c r="AZ43"/>
  <c r="O27"/>
  <c r="AE27"/>
  <c r="L45"/>
  <c r="M45"/>
  <c r="X43"/>
  <c r="W49" s="1"/>
  <c r="X44"/>
  <c r="Y45"/>
  <c r="Z46"/>
  <c r="E47" i="2"/>
  <c r="G49" i="5"/>
  <c r="F49"/>
  <c r="D50"/>
  <c r="C50"/>
  <c r="J50"/>
  <c r="I50"/>
  <c r="F51"/>
  <c r="G51"/>
  <c r="D49"/>
  <c r="C49"/>
  <c r="J49"/>
  <c r="I49"/>
  <c r="G50"/>
  <c r="F50"/>
  <c r="C51"/>
  <c r="D51"/>
  <c r="J51"/>
  <c r="I51"/>
  <c r="B47" i="2"/>
  <c r="W71" i="4"/>
  <c r="D43"/>
  <c r="C46"/>
  <c r="C44"/>
  <c r="H49"/>
  <c r="C47"/>
  <c r="C45"/>
  <c r="BE33" i="3"/>
  <c r="BD33"/>
  <c r="BC33"/>
  <c r="BE32"/>
  <c r="BD32"/>
  <c r="BC32"/>
  <c r="BE31"/>
  <c r="BD31"/>
  <c r="BC31"/>
  <c r="BA32"/>
  <c r="BA33"/>
  <c r="AZ32"/>
  <c r="AZ33"/>
  <c r="AY32"/>
  <c r="AY33"/>
  <c r="AX32"/>
  <c r="AX33"/>
  <c r="BA31"/>
  <c r="AZ31"/>
  <c r="AY31"/>
  <c r="AX31"/>
  <c r="AW35" s="1"/>
  <c r="AR32"/>
  <c r="AR33"/>
  <c r="AS32"/>
  <c r="AS33"/>
  <c r="AT32"/>
  <c r="AT33"/>
  <c r="AT31"/>
  <c r="AS31"/>
  <c r="AQ35" s="1"/>
  <c r="AR31"/>
  <c r="AP33"/>
  <c r="AO33"/>
  <c r="AN33"/>
  <c r="AP32"/>
  <c r="AO32"/>
  <c r="AN32"/>
  <c r="AP31"/>
  <c r="AM35" s="1"/>
  <c r="AO31"/>
  <c r="AN31"/>
  <c r="AL33"/>
  <c r="AK33"/>
  <c r="AJ33"/>
  <c r="AL32"/>
  <c r="AK32"/>
  <c r="AJ32"/>
  <c r="AL31"/>
  <c r="AK31"/>
  <c r="AJ31"/>
  <c r="AH33"/>
  <c r="AG33"/>
  <c r="AF33"/>
  <c r="AH32"/>
  <c r="AG32"/>
  <c r="AF32"/>
  <c r="AH31"/>
  <c r="AG31"/>
  <c r="AF31"/>
  <c r="AE35" s="1"/>
  <c r="AD32"/>
  <c r="AD33"/>
  <c r="AC32"/>
  <c r="AC33"/>
  <c r="AB32"/>
  <c r="AB33"/>
  <c r="AA32"/>
  <c r="AA33"/>
  <c r="Z32"/>
  <c r="Z33"/>
  <c r="X32"/>
  <c r="X33"/>
  <c r="Y32"/>
  <c r="Y33"/>
  <c r="AD31"/>
  <c r="AC31"/>
  <c r="AB31"/>
  <c r="AA31"/>
  <c r="Z31"/>
  <c r="Y31"/>
  <c r="W35" s="1"/>
  <c r="X31"/>
  <c r="V33"/>
  <c r="U33"/>
  <c r="T33"/>
  <c r="V32"/>
  <c r="U32"/>
  <c r="T32"/>
  <c r="V31"/>
  <c r="S35" s="1"/>
  <c r="U31"/>
  <c r="T31"/>
  <c r="R33"/>
  <c r="Q33"/>
  <c r="P33"/>
  <c r="R32"/>
  <c r="Q32"/>
  <c r="P32"/>
  <c r="R31"/>
  <c r="Q31"/>
  <c r="P31"/>
  <c r="N32"/>
  <c r="N33"/>
  <c r="M32"/>
  <c r="M33"/>
  <c r="N31"/>
  <c r="M31"/>
  <c r="L32"/>
  <c r="L33"/>
  <c r="L31"/>
  <c r="K35" s="1"/>
  <c r="J32"/>
  <c r="J33"/>
  <c r="I32"/>
  <c r="I33"/>
  <c r="J31"/>
  <c r="H35" s="1"/>
  <c r="I31"/>
  <c r="G32"/>
  <c r="E35" s="1"/>
  <c r="G33"/>
  <c r="G31"/>
  <c r="F32"/>
  <c r="F33"/>
  <c r="F31"/>
  <c r="D32"/>
  <c r="D33"/>
  <c r="C32"/>
  <c r="B35" s="1"/>
  <c r="C33"/>
  <c r="D31"/>
  <c r="C31"/>
  <c r="BB35"/>
  <c r="AI35"/>
  <c r="O35"/>
  <c r="BE15"/>
  <c r="BD15"/>
  <c r="BC15"/>
  <c r="BE14"/>
  <c r="BD14"/>
  <c r="BC14"/>
  <c r="BE13"/>
  <c r="BD13"/>
  <c r="BC13"/>
  <c r="BB17" s="1"/>
  <c r="BA14"/>
  <c r="BA15"/>
  <c r="AZ14"/>
  <c r="AZ15"/>
  <c r="AY14"/>
  <c r="AY15"/>
  <c r="AX14"/>
  <c r="AX15"/>
  <c r="BA13"/>
  <c r="AZ13"/>
  <c r="AY13"/>
  <c r="AX13"/>
  <c r="AW17" s="1"/>
  <c r="AV14"/>
  <c r="AV15"/>
  <c r="AU14"/>
  <c r="AU15"/>
  <c r="AT14"/>
  <c r="AT15"/>
  <c r="AS14"/>
  <c r="AS15"/>
  <c r="AR14"/>
  <c r="AR15"/>
  <c r="AV13"/>
  <c r="AU13"/>
  <c r="AT13"/>
  <c r="AS13"/>
  <c r="AQ17" s="1"/>
  <c r="AR13"/>
  <c r="AP15"/>
  <c r="AO15"/>
  <c r="AN15"/>
  <c r="AP14"/>
  <c r="AO14"/>
  <c r="AN14"/>
  <c r="AP13"/>
  <c r="AO13"/>
  <c r="AM17" s="1"/>
  <c r="AN13"/>
  <c r="AI17"/>
  <c r="AL15"/>
  <c r="AK15"/>
  <c r="AJ15"/>
  <c r="AL14"/>
  <c r="AK14"/>
  <c r="AJ14"/>
  <c r="AL13"/>
  <c r="AK13"/>
  <c r="AJ13"/>
  <c r="AH15"/>
  <c r="AG15"/>
  <c r="AF15"/>
  <c r="AH14"/>
  <c r="AG14"/>
  <c r="AF14"/>
  <c r="AH13"/>
  <c r="AG13"/>
  <c r="AE17" s="1"/>
  <c r="AF13"/>
  <c r="W17"/>
  <c r="AD14"/>
  <c r="AD15"/>
  <c r="AC14"/>
  <c r="AC15"/>
  <c r="AB14"/>
  <c r="AB15"/>
  <c r="AA14"/>
  <c r="AA15"/>
  <c r="Z14"/>
  <c r="Z15"/>
  <c r="Y14"/>
  <c r="Y15"/>
  <c r="X14"/>
  <c r="X15"/>
  <c r="AD13"/>
  <c r="AC13"/>
  <c r="AB13"/>
  <c r="AA13"/>
  <c r="Z13"/>
  <c r="Y13"/>
  <c r="X13"/>
  <c r="V15"/>
  <c r="U15"/>
  <c r="T15"/>
  <c r="V14"/>
  <c r="U14"/>
  <c r="T14"/>
  <c r="V13"/>
  <c r="U13"/>
  <c r="S17" s="1"/>
  <c r="T13"/>
  <c r="R15"/>
  <c r="Q15"/>
  <c r="P15"/>
  <c r="R14"/>
  <c r="Q14"/>
  <c r="P14"/>
  <c r="R13"/>
  <c r="Q13"/>
  <c r="P13"/>
  <c r="N14"/>
  <c r="N15"/>
  <c r="M14"/>
  <c r="M15"/>
  <c r="L14"/>
  <c r="L15"/>
  <c r="N13"/>
  <c r="M13"/>
  <c r="K17" s="1"/>
  <c r="L13"/>
  <c r="J14"/>
  <c r="J15"/>
  <c r="I14"/>
  <c r="I15"/>
  <c r="J13"/>
  <c r="I13"/>
  <c r="G15"/>
  <c r="F15"/>
  <c r="G14"/>
  <c r="F14"/>
  <c r="G13"/>
  <c r="F13"/>
  <c r="D14"/>
  <c r="D15"/>
  <c r="C14"/>
  <c r="C15"/>
  <c r="D13"/>
  <c r="C13"/>
  <c r="BE29" i="2"/>
  <c r="BD29"/>
  <c r="BC29"/>
  <c r="BE28"/>
  <c r="BD28"/>
  <c r="BB31" s="1"/>
  <c r="BC28"/>
  <c r="AX29"/>
  <c r="AY29"/>
  <c r="AZ29"/>
  <c r="BA29"/>
  <c r="BA28"/>
  <c r="AZ28"/>
  <c r="AY28"/>
  <c r="AX28"/>
  <c r="AR29"/>
  <c r="AS29"/>
  <c r="AT29"/>
  <c r="AQ31" s="1"/>
  <c r="AT28"/>
  <c r="AS28"/>
  <c r="AR28"/>
  <c r="AP29"/>
  <c r="AO29"/>
  <c r="AN29"/>
  <c r="AP28"/>
  <c r="AO28"/>
  <c r="AN28"/>
  <c r="AL29"/>
  <c r="AK29"/>
  <c r="AJ29"/>
  <c r="AI31" s="1"/>
  <c r="AL28"/>
  <c r="AK28"/>
  <c r="AJ28"/>
  <c r="AH29"/>
  <c r="AG29"/>
  <c r="AF29"/>
  <c r="AH28"/>
  <c r="AG28"/>
  <c r="AE31" s="1"/>
  <c r="AF28"/>
  <c r="AD29"/>
  <c r="AC29"/>
  <c r="AB29"/>
  <c r="AA29"/>
  <c r="Z29"/>
  <c r="Y29"/>
  <c r="X29"/>
  <c r="AD28"/>
  <c r="AC28"/>
  <c r="AA28"/>
  <c r="AB28"/>
  <c r="W31" s="1"/>
  <c r="Z28"/>
  <c r="Y28"/>
  <c r="X28"/>
  <c r="V29"/>
  <c r="U29"/>
  <c r="T29"/>
  <c r="V28"/>
  <c r="U28"/>
  <c r="T28"/>
  <c r="R29"/>
  <c r="Q29"/>
  <c r="P29"/>
  <c r="O31" s="1"/>
  <c r="R28"/>
  <c r="Q28"/>
  <c r="P28"/>
  <c r="N29"/>
  <c r="M29"/>
  <c r="L29"/>
  <c r="N28"/>
  <c r="M28"/>
  <c r="K31" s="1"/>
  <c r="L28"/>
  <c r="AM31"/>
  <c r="S31"/>
  <c r="BE13"/>
  <c r="BD13"/>
  <c r="BC13"/>
  <c r="BE12"/>
  <c r="BD12"/>
  <c r="BC12"/>
  <c r="BB15" s="1"/>
  <c r="AX13"/>
  <c r="AY13"/>
  <c r="AZ13"/>
  <c r="BA13"/>
  <c r="BA12"/>
  <c r="AZ12"/>
  <c r="AY12"/>
  <c r="AX12"/>
  <c r="AW15" s="1"/>
  <c r="AR13"/>
  <c r="AS13"/>
  <c r="AT13"/>
  <c r="AU13"/>
  <c r="AV13"/>
  <c r="AV12"/>
  <c r="AU12"/>
  <c r="AT12"/>
  <c r="AS12"/>
  <c r="AR12"/>
  <c r="AP13"/>
  <c r="AO13"/>
  <c r="AN13"/>
  <c r="AP12"/>
  <c r="AO12"/>
  <c r="AN12"/>
  <c r="AM15" s="1"/>
  <c r="AL13"/>
  <c r="AK13"/>
  <c r="AJ13"/>
  <c r="AL12"/>
  <c r="AK12"/>
  <c r="AJ12"/>
  <c r="AH13"/>
  <c r="AG13"/>
  <c r="AF13"/>
  <c r="AH12"/>
  <c r="AG12"/>
  <c r="AF12"/>
  <c r="AE15" s="1"/>
  <c r="X13"/>
  <c r="Y13"/>
  <c r="Z13"/>
  <c r="AA13"/>
  <c r="AB13"/>
  <c r="AC13"/>
  <c r="AD13"/>
  <c r="AD12"/>
  <c r="AC12"/>
  <c r="AB12"/>
  <c r="AA12"/>
  <c r="Z12"/>
  <c r="Y12"/>
  <c r="X12"/>
  <c r="V13"/>
  <c r="U13"/>
  <c r="T13"/>
  <c r="V12"/>
  <c r="U12"/>
  <c r="T12"/>
  <c r="S15" s="1"/>
  <c r="R13"/>
  <c r="Q13"/>
  <c r="P13"/>
  <c r="R12"/>
  <c r="Q12"/>
  <c r="P12"/>
  <c r="N13"/>
  <c r="N12"/>
  <c r="L13"/>
  <c r="M13"/>
  <c r="M12"/>
  <c r="L12"/>
  <c r="K15" s="1"/>
  <c r="J13"/>
  <c r="I13"/>
  <c r="J12"/>
  <c r="I12"/>
  <c r="H15" s="1"/>
  <c r="G13"/>
  <c r="F13"/>
  <c r="G12"/>
  <c r="F12"/>
  <c r="E15" s="1"/>
  <c r="D13"/>
  <c r="C13"/>
  <c r="D12"/>
  <c r="C12"/>
  <c r="B15" s="1"/>
  <c r="K25"/>
  <c r="H25"/>
  <c r="E25"/>
  <c r="K24"/>
  <c r="J29" s="1"/>
  <c r="H24"/>
  <c r="E24"/>
  <c r="D29" s="1"/>
  <c r="K23"/>
  <c r="J28" s="1"/>
  <c r="H23"/>
  <c r="G28" s="1"/>
  <c r="E23"/>
  <c r="D28" s="1"/>
  <c r="W15" l="1"/>
  <c r="G29"/>
  <c r="AM49" i="4"/>
  <c r="S49"/>
  <c r="O17" i="3"/>
  <c r="E71" i="4"/>
  <c r="O49"/>
  <c r="K49"/>
  <c r="O15" i="2"/>
  <c r="AI15"/>
  <c r="AQ15"/>
  <c r="B49" i="4"/>
  <c r="H53" i="5"/>
  <c r="B53"/>
  <c r="E53"/>
  <c r="C28" i="2"/>
  <c r="F28"/>
  <c r="F29"/>
  <c r="I28"/>
  <c r="H31" s="1"/>
  <c r="I29"/>
  <c r="C29"/>
  <c r="E49" i="4"/>
  <c r="B17" i="3"/>
  <c r="E17"/>
  <c r="H17"/>
  <c r="AW31" i="2"/>
  <c r="BE43" i="1"/>
  <c r="BE44"/>
  <c r="BE45"/>
  <c r="BE46"/>
  <c r="BD43"/>
  <c r="BD44"/>
  <c r="BD45"/>
  <c r="BD46"/>
  <c r="BC43"/>
  <c r="BC44"/>
  <c r="BC45"/>
  <c r="BC46"/>
  <c r="BE42"/>
  <c r="BD42"/>
  <c r="BC42"/>
  <c r="BA43"/>
  <c r="BA44"/>
  <c r="BA45"/>
  <c r="BA46"/>
  <c r="BA42"/>
  <c r="AZ43"/>
  <c r="AZ44"/>
  <c r="AZ45"/>
  <c r="AZ46"/>
  <c r="AY43"/>
  <c r="AY44"/>
  <c r="AY45"/>
  <c r="AY46"/>
  <c r="AX43"/>
  <c r="AX44"/>
  <c r="AX45"/>
  <c r="AX46"/>
  <c r="AZ42"/>
  <c r="AY42"/>
  <c r="AX42"/>
  <c r="AT43"/>
  <c r="AT44"/>
  <c r="AT45"/>
  <c r="AT46"/>
  <c r="AT42"/>
  <c r="AR43"/>
  <c r="AR44"/>
  <c r="AR45"/>
  <c r="AR46"/>
  <c r="AS43"/>
  <c r="AS44"/>
  <c r="AS45"/>
  <c r="AS46"/>
  <c r="AS42"/>
  <c r="AR42"/>
  <c r="AP43"/>
  <c r="AP44"/>
  <c r="AP45"/>
  <c r="AP46"/>
  <c r="AO43"/>
  <c r="AO44"/>
  <c r="AO45"/>
  <c r="AO46"/>
  <c r="AN43"/>
  <c r="AN44"/>
  <c r="AN45"/>
  <c r="AN46"/>
  <c r="AP42"/>
  <c r="AO42"/>
  <c r="AN42"/>
  <c r="AM48" s="1"/>
  <c r="AL46"/>
  <c r="AK46"/>
  <c r="AJ46"/>
  <c r="AL45"/>
  <c r="AK45"/>
  <c r="AJ45"/>
  <c r="AL44"/>
  <c r="AK44"/>
  <c r="AJ44"/>
  <c r="AL43"/>
  <c r="AK43"/>
  <c r="AJ43"/>
  <c r="AL42"/>
  <c r="AK42"/>
  <c r="AJ42"/>
  <c r="AF43"/>
  <c r="AF44"/>
  <c r="AF45"/>
  <c r="AF46"/>
  <c r="AG43"/>
  <c r="AG44"/>
  <c r="AG45"/>
  <c r="AG46"/>
  <c r="AH43"/>
  <c r="AH44"/>
  <c r="AH45"/>
  <c r="AH46"/>
  <c r="AH42"/>
  <c r="AG42"/>
  <c r="AF42"/>
  <c r="AD43"/>
  <c r="AD44"/>
  <c r="AD45"/>
  <c r="AD46"/>
  <c r="AC43"/>
  <c r="AC44"/>
  <c r="AC45"/>
  <c r="AC46"/>
  <c r="AB43"/>
  <c r="AB44"/>
  <c r="AB45"/>
  <c r="AB46"/>
  <c r="AA43"/>
  <c r="AA44"/>
  <c r="AA45"/>
  <c r="AA46"/>
  <c r="AD42"/>
  <c r="AC42"/>
  <c r="AB42"/>
  <c r="AA42"/>
  <c r="X43"/>
  <c r="X44"/>
  <c r="X45"/>
  <c r="X46"/>
  <c r="Z43"/>
  <c r="Z44"/>
  <c r="Z45"/>
  <c r="Z46"/>
  <c r="Y43"/>
  <c r="Y44"/>
  <c r="Y45"/>
  <c r="Y46"/>
  <c r="Z42"/>
  <c r="Y42"/>
  <c r="W48" s="1"/>
  <c r="X42"/>
  <c r="V46"/>
  <c r="U46"/>
  <c r="T46"/>
  <c r="V45"/>
  <c r="U45"/>
  <c r="T45"/>
  <c r="V44"/>
  <c r="U44"/>
  <c r="T44"/>
  <c r="V43"/>
  <c r="U43"/>
  <c r="T43"/>
  <c r="V42"/>
  <c r="U42"/>
  <c r="T42"/>
  <c r="R46"/>
  <c r="Q46"/>
  <c r="P46"/>
  <c r="R45"/>
  <c r="Q45"/>
  <c r="P45"/>
  <c r="R44"/>
  <c r="Q44"/>
  <c r="P44"/>
  <c r="R43"/>
  <c r="Q43"/>
  <c r="P43"/>
  <c r="R42"/>
  <c r="Q42"/>
  <c r="P42"/>
  <c r="N43"/>
  <c r="N44"/>
  <c r="N45"/>
  <c r="N46"/>
  <c r="M43"/>
  <c r="M44"/>
  <c r="M45"/>
  <c r="M46"/>
  <c r="L43"/>
  <c r="L44"/>
  <c r="L45"/>
  <c r="L46"/>
  <c r="L42"/>
  <c r="N42"/>
  <c r="M42"/>
  <c r="E75"/>
  <c r="E76"/>
  <c r="E77"/>
  <c r="E78"/>
  <c r="E79"/>
  <c r="E80"/>
  <c r="E81"/>
  <c r="E82"/>
  <c r="E83"/>
  <c r="E74"/>
  <c r="E84" s="1"/>
  <c r="E87" s="1"/>
  <c r="K48" l="1"/>
  <c r="AQ48"/>
  <c r="BB48"/>
  <c r="S48"/>
  <c r="O48"/>
  <c r="AI48"/>
  <c r="AW48"/>
  <c r="AE48"/>
  <c r="B31" i="2"/>
  <c r="E31"/>
  <c r="K38" i="1" l="1"/>
  <c r="H38"/>
  <c r="E38"/>
  <c r="K37"/>
  <c r="H37"/>
  <c r="E37"/>
  <c r="K36"/>
  <c r="H36"/>
  <c r="E36"/>
  <c r="K35"/>
  <c r="H35"/>
  <c r="E35"/>
  <c r="K34"/>
  <c r="H34"/>
  <c r="E34"/>
  <c r="K33"/>
  <c r="H33"/>
  <c r="E33"/>
  <c r="K12"/>
  <c r="H12"/>
  <c r="E12"/>
  <c r="K11"/>
  <c r="H11"/>
  <c r="E11"/>
  <c r="K10"/>
  <c r="H10"/>
  <c r="E10"/>
  <c r="K9"/>
  <c r="H9"/>
  <c r="E9"/>
  <c r="K8"/>
  <c r="H8"/>
  <c r="E8"/>
  <c r="K7"/>
  <c r="H7"/>
  <c r="E7"/>
  <c r="C16" l="1"/>
  <c r="D16"/>
  <c r="F16"/>
  <c r="G16"/>
  <c r="C17"/>
  <c r="D17"/>
  <c r="J17"/>
  <c r="I17"/>
  <c r="G18"/>
  <c r="F18"/>
  <c r="C19"/>
  <c r="D19"/>
  <c r="J19"/>
  <c r="I19"/>
  <c r="G20"/>
  <c r="F20"/>
  <c r="BE17"/>
  <c r="BE19"/>
  <c r="BD17"/>
  <c r="BD19"/>
  <c r="BC17"/>
  <c r="BC19"/>
  <c r="BE16"/>
  <c r="BC16"/>
  <c r="BA17"/>
  <c r="BA19"/>
  <c r="AZ17"/>
  <c r="AZ19"/>
  <c r="AY17"/>
  <c r="AY19"/>
  <c r="AX17"/>
  <c r="AX19"/>
  <c r="BA16"/>
  <c r="AY16"/>
  <c r="AR18"/>
  <c r="AR20"/>
  <c r="AS18"/>
  <c r="AS20"/>
  <c r="AT18"/>
  <c r="AT20"/>
  <c r="AV18"/>
  <c r="AV20"/>
  <c r="AU18"/>
  <c r="AU20"/>
  <c r="AU16"/>
  <c r="AS16"/>
  <c r="AP18"/>
  <c r="AP20"/>
  <c r="AO18"/>
  <c r="AO20"/>
  <c r="AN18"/>
  <c r="AN20"/>
  <c r="AO16"/>
  <c r="AL18"/>
  <c r="AL20"/>
  <c r="AK18"/>
  <c r="AK20"/>
  <c r="AJ18"/>
  <c r="AJ20"/>
  <c r="AK16"/>
  <c r="AH17"/>
  <c r="AH19"/>
  <c r="AG17"/>
  <c r="AG19"/>
  <c r="AF17"/>
  <c r="AF19"/>
  <c r="AH16"/>
  <c r="AF16"/>
  <c r="AD18"/>
  <c r="AD20"/>
  <c r="AC18"/>
  <c r="AC20"/>
  <c r="AB18"/>
  <c r="AB20"/>
  <c r="AA18"/>
  <c r="AA20"/>
  <c r="AC16"/>
  <c r="AA16"/>
  <c r="Z18"/>
  <c r="Z20"/>
  <c r="Y18"/>
  <c r="Y20"/>
  <c r="X18"/>
  <c r="X20"/>
  <c r="Y16"/>
  <c r="U20"/>
  <c r="V19"/>
  <c r="T19"/>
  <c r="U18"/>
  <c r="V17"/>
  <c r="T17"/>
  <c r="U16"/>
  <c r="R18"/>
  <c r="R20"/>
  <c r="Q18"/>
  <c r="Q20"/>
  <c r="P18"/>
  <c r="P20"/>
  <c r="N18"/>
  <c r="N20"/>
  <c r="M18"/>
  <c r="M20"/>
  <c r="L18"/>
  <c r="L20"/>
  <c r="Q16"/>
  <c r="BE18"/>
  <c r="BE20"/>
  <c r="BD18"/>
  <c r="BD20"/>
  <c r="BC18"/>
  <c r="BC20"/>
  <c r="BD16"/>
  <c r="BA18"/>
  <c r="BA20"/>
  <c r="AZ18"/>
  <c r="AZ20"/>
  <c r="AY18"/>
  <c r="AY20"/>
  <c r="AX18"/>
  <c r="AX20"/>
  <c r="AZ16"/>
  <c r="AX16"/>
  <c r="AW22" s="1"/>
  <c r="AR17"/>
  <c r="AR19"/>
  <c r="AS17"/>
  <c r="AS19"/>
  <c r="AT17"/>
  <c r="AT19"/>
  <c r="AV17"/>
  <c r="AV19"/>
  <c r="AU17"/>
  <c r="AU19"/>
  <c r="AV16"/>
  <c r="AT16"/>
  <c r="AR16"/>
  <c r="AP17"/>
  <c r="AP19"/>
  <c r="AO17"/>
  <c r="AO19"/>
  <c r="AN17"/>
  <c r="AN19"/>
  <c r="AP16"/>
  <c r="AN16"/>
  <c r="AL17"/>
  <c r="AL19"/>
  <c r="AK17"/>
  <c r="AK19"/>
  <c r="AJ17"/>
  <c r="AJ19"/>
  <c r="AL16"/>
  <c r="AJ16"/>
  <c r="AH18"/>
  <c r="AH20"/>
  <c r="AG18"/>
  <c r="AG20"/>
  <c r="AF18"/>
  <c r="AF20"/>
  <c r="AG16"/>
  <c r="AD17"/>
  <c r="AD19"/>
  <c r="AC17"/>
  <c r="AC19"/>
  <c r="AB17"/>
  <c r="AB19"/>
  <c r="AA17"/>
  <c r="AA19"/>
  <c r="AD16"/>
  <c r="AB16"/>
  <c r="Z17"/>
  <c r="Z19"/>
  <c r="Y17"/>
  <c r="Y19"/>
  <c r="X17"/>
  <c r="X19"/>
  <c r="Z16"/>
  <c r="X16"/>
  <c r="V20"/>
  <c r="T20"/>
  <c r="U19"/>
  <c r="V18"/>
  <c r="T18"/>
  <c r="U17"/>
  <c r="V16"/>
  <c r="T16"/>
  <c r="R17"/>
  <c r="R19"/>
  <c r="Q17"/>
  <c r="Q19"/>
  <c r="P17"/>
  <c r="P19"/>
  <c r="N17"/>
  <c r="N19"/>
  <c r="M17"/>
  <c r="M19"/>
  <c r="L17"/>
  <c r="L19"/>
  <c r="R16"/>
  <c r="P16"/>
  <c r="O22" s="1"/>
  <c r="N16"/>
  <c r="M16"/>
  <c r="L16"/>
  <c r="F42"/>
  <c r="G42"/>
  <c r="D43"/>
  <c r="C43"/>
  <c r="J43"/>
  <c r="I43"/>
  <c r="G44"/>
  <c r="F44"/>
  <c r="D45"/>
  <c r="C45"/>
  <c r="J45"/>
  <c r="I45"/>
  <c r="G46"/>
  <c r="F46"/>
  <c r="J16"/>
  <c r="I16"/>
  <c r="G17"/>
  <c r="F17"/>
  <c r="D18"/>
  <c r="C18"/>
  <c r="I18"/>
  <c r="J18"/>
  <c r="G19"/>
  <c r="F19"/>
  <c r="D20"/>
  <c r="C20"/>
  <c r="J20"/>
  <c r="I20"/>
  <c r="D42"/>
  <c r="C42"/>
  <c r="I42"/>
  <c r="J42"/>
  <c r="G43"/>
  <c r="F43"/>
  <c r="D44"/>
  <c r="C44"/>
  <c r="J44"/>
  <c r="I44"/>
  <c r="G45"/>
  <c r="F45"/>
  <c r="D46"/>
  <c r="C46"/>
  <c r="J46"/>
  <c r="I46"/>
  <c r="W22" l="1"/>
  <c r="H48"/>
  <c r="S22"/>
  <c r="B48"/>
  <c r="H22"/>
  <c r="E48"/>
  <c r="K22"/>
  <c r="AI22"/>
  <c r="AM22"/>
  <c r="AQ22"/>
  <c r="B22"/>
  <c r="AE22"/>
  <c r="BB22"/>
  <c r="E22"/>
</calcChain>
</file>

<file path=xl/sharedStrings.xml><?xml version="1.0" encoding="utf-8"?>
<sst xmlns="http://schemas.openxmlformats.org/spreadsheetml/2006/main" count="2478" uniqueCount="143">
  <si>
    <t>Korcsoport</t>
  </si>
  <si>
    <r>
      <t>Ön olvasott-e már törvényt?</t>
    </r>
    <r>
      <rPr>
        <vertAlign val="superscript"/>
        <sz val="9"/>
        <color indexed="8"/>
        <rFont val="Arial"/>
        <family val="2"/>
        <charset val="238"/>
      </rPr>
      <t>1</t>
    </r>
  </si>
  <si>
    <r>
      <t>Kért-e már jogi tanácsot, segítséget ügyvédtől, közjegyzőtől?</t>
    </r>
    <r>
      <rPr>
        <vertAlign val="superscript"/>
        <sz val="9"/>
        <color indexed="8"/>
        <rFont val="Arial"/>
        <family val="2"/>
        <charset val="238"/>
      </rPr>
      <t>2</t>
    </r>
  </si>
  <si>
    <r>
      <t>Ön vett-e már részt bírói eljárásban, tárgyaláson?</t>
    </r>
    <r>
      <rPr>
        <vertAlign val="superscript"/>
        <sz val="9"/>
        <color indexed="8"/>
        <rFont val="Arial"/>
        <family val="2"/>
        <charset val="238"/>
      </rPr>
      <t>3</t>
    </r>
  </si>
  <si>
    <r>
      <t>Most azt a kérdést teszem fel, hogy elfogadja-e a bíróság azt a védekezést, ha valaki nem ismeri a törvényt?</t>
    </r>
    <r>
      <rPr>
        <vertAlign val="superscript"/>
        <sz val="9"/>
        <color indexed="8"/>
        <rFont val="Arial"/>
        <family val="2"/>
        <charset val="238"/>
      </rPr>
      <t>4</t>
    </r>
  </si>
  <si>
    <r>
      <t>Meg lehet-e tagadni a tanúskodást a bíróság előtt?</t>
    </r>
    <r>
      <rPr>
        <vertAlign val="superscript"/>
        <sz val="9"/>
        <color indexed="8"/>
        <rFont val="Arial"/>
        <family val="2"/>
        <charset val="238"/>
      </rPr>
      <t>5</t>
    </r>
  </si>
  <si>
    <r>
      <t>Kötelező-e ügyvéd részvétele a bírósági perben?</t>
    </r>
    <r>
      <rPr>
        <vertAlign val="superscript"/>
        <sz val="9"/>
        <color indexed="8"/>
        <rFont val="Arial"/>
        <family val="2"/>
        <charset val="238"/>
      </rPr>
      <t>6</t>
    </r>
  </si>
  <si>
    <r>
      <t>Ki vagy milyen szervezet hozza Magyarországon a törvényeket?</t>
    </r>
    <r>
      <rPr>
        <vertAlign val="superscript"/>
        <sz val="9"/>
        <color indexed="8"/>
        <rFont val="Arial"/>
        <family val="2"/>
        <charset val="238"/>
      </rPr>
      <t>7</t>
    </r>
  </si>
  <si>
    <r>
      <t>Hány évre választják az országgyűlési képviselőket?</t>
    </r>
    <r>
      <rPr>
        <vertAlign val="superscript"/>
        <sz val="9"/>
        <color indexed="8"/>
        <rFont val="Arial"/>
        <family val="2"/>
        <charset val="238"/>
      </rPr>
      <t>8</t>
    </r>
  </si>
  <si>
    <r>
      <t>Kik választják a minisztereket?</t>
    </r>
    <r>
      <rPr>
        <vertAlign val="superscript"/>
        <sz val="9"/>
        <color indexed="8"/>
        <rFont val="Arial"/>
        <family val="2"/>
        <charset val="238"/>
      </rPr>
      <t>9</t>
    </r>
  </si>
  <si>
    <r>
      <t>Ki választja helyi tanács elnökét és titkárát?</t>
    </r>
    <r>
      <rPr>
        <vertAlign val="superscript"/>
        <sz val="9"/>
        <color indexed="8"/>
        <rFont val="Arial"/>
        <family val="2"/>
        <charset val="238"/>
      </rPr>
      <t>10</t>
    </r>
  </si>
  <si>
    <r>
      <t>Mikor lesz valaki nagykorú?</t>
    </r>
    <r>
      <rPr>
        <vertAlign val="superscript"/>
        <sz val="9"/>
        <color indexed="8"/>
        <rFont val="Arial"/>
        <family val="2"/>
        <charset val="238"/>
      </rPr>
      <t>11</t>
    </r>
  </si>
  <si>
    <r>
      <t>Hol vezetik a születési, házassági, halotti anyakönyvet?</t>
    </r>
    <r>
      <rPr>
        <vertAlign val="superscript"/>
        <sz val="9"/>
        <color indexed="8"/>
        <rFont val="Arial"/>
        <family val="2"/>
        <charset val="238"/>
      </rPr>
      <t>12</t>
    </r>
  </si>
  <si>
    <r>
      <t>Érvényes-e a saját kezűleg írt végrendelet, ha tanúk nem írták alá?</t>
    </r>
    <r>
      <rPr>
        <vertAlign val="superscript"/>
        <sz val="9"/>
        <color indexed="8"/>
        <rFont val="Arial"/>
        <family val="2"/>
        <charset val="238"/>
      </rPr>
      <t>13</t>
    </r>
  </si>
  <si>
    <t>Összesen</t>
  </si>
  <si>
    <t>Igen</t>
  </si>
  <si>
    <t>Nem</t>
  </si>
  <si>
    <t>Nem tudja</t>
  </si>
  <si>
    <t>Országgyűlés</t>
  </si>
  <si>
    <t>Elnöki 
Tanács</t>
  </si>
  <si>
    <t>Miniszter-
tanács</t>
  </si>
  <si>
    <t>párt</t>
  </si>
  <si>
    <t>bíróság</t>
  </si>
  <si>
    <t>egyéb szerv</t>
  </si>
  <si>
    <t>4 évre</t>
  </si>
  <si>
    <t>Helytelen válasz</t>
  </si>
  <si>
    <t>Országgyűlés v.
Elnöki Tanács</t>
  </si>
  <si>
    <t>a VB</t>
  </si>
  <si>
    <t>18. év v.
házasság-
kötés</t>
  </si>
  <si>
    <t>kb. tudja, csak a házasság-
kötést kihagyta</t>
  </si>
  <si>
    <t>Felfelé tévedett</t>
  </si>
  <si>
    <t>Lefele tévedett</t>
  </si>
  <si>
    <t>Tanácsnál</t>
  </si>
  <si>
    <t>Papnál</t>
  </si>
  <si>
    <t>Mindkettőnél</t>
  </si>
  <si>
    <t>Gyakoriság</t>
  </si>
  <si>
    <t>A kérdezett korcsoportja</t>
  </si>
  <si>
    <t>18-29</t>
  </si>
  <si>
    <t>30-39</t>
  </si>
  <si>
    <t>40-49</t>
  </si>
  <si>
    <t>50-59</t>
  </si>
  <si>
    <t>60 éven felül</t>
  </si>
  <si>
    <t>Teljes minta</t>
  </si>
  <si>
    <r>
      <t>Ön vett-e már részt bírói eljárásban, tárgyaláson?</t>
    </r>
    <r>
      <rPr>
        <vertAlign val="superscript"/>
        <sz val="9"/>
        <color indexed="8"/>
        <rFont val="Arial"/>
        <family val="2"/>
        <charset val="238"/>
      </rPr>
      <t>2</t>
    </r>
  </si>
  <si>
    <t>*Most azt a kérdést teszem fel, hogy elfogadja-e a bíróság azt a védekezést, ha valaki nem ismeri a törvényt?</t>
  </si>
  <si>
    <r>
      <t>*Meg lehet-e tagadni a tanúskodást a bíróság előtt?</t>
    </r>
    <r>
      <rPr>
        <i/>
        <vertAlign val="superscript"/>
        <sz val="9"/>
        <color indexed="8"/>
        <rFont val="Arial"/>
        <family val="2"/>
        <charset val="238"/>
      </rPr>
      <t>3</t>
    </r>
  </si>
  <si>
    <r>
      <t>*Kötelező-e ügyvéd részvétele a bírósági perben?</t>
    </r>
    <r>
      <rPr>
        <i/>
        <vertAlign val="superscript"/>
        <sz val="9"/>
        <color indexed="8"/>
        <rFont val="Arial"/>
        <family val="2"/>
        <charset val="238"/>
      </rPr>
      <t>4</t>
    </r>
  </si>
  <si>
    <r>
      <t>Ki vagy milyen szervezet hozza Magyarországon a törvényeket?</t>
    </r>
    <r>
      <rPr>
        <i/>
        <vertAlign val="superscript"/>
        <sz val="9"/>
        <color indexed="8"/>
        <rFont val="Arial"/>
        <family val="2"/>
        <charset val="238"/>
      </rPr>
      <t>5</t>
    </r>
  </si>
  <si>
    <r>
      <t>*Hány évre választják az országgyűlési képviselőket?</t>
    </r>
    <r>
      <rPr>
        <i/>
        <vertAlign val="superscript"/>
        <sz val="9"/>
        <color indexed="8"/>
        <rFont val="Arial"/>
        <family val="2"/>
        <charset val="238"/>
      </rPr>
      <t>6</t>
    </r>
  </si>
  <si>
    <r>
      <t>*Kik választják a minisztereket?</t>
    </r>
    <r>
      <rPr>
        <i/>
        <vertAlign val="superscript"/>
        <sz val="9"/>
        <color indexed="8"/>
        <rFont val="Arial"/>
        <family val="2"/>
        <charset val="238"/>
      </rPr>
      <t>7</t>
    </r>
  </si>
  <si>
    <r>
      <t>*Kik választják a polgármestert?</t>
    </r>
    <r>
      <rPr>
        <i/>
        <vertAlign val="superscript"/>
        <sz val="9"/>
        <color indexed="8"/>
        <rFont val="Arial"/>
        <family val="2"/>
        <charset val="238"/>
      </rPr>
      <t>8</t>
    </r>
  </si>
  <si>
    <r>
      <t>*Mikor lesz vala</t>
    </r>
    <r>
      <rPr>
        <i/>
        <sz val="9"/>
        <rFont val="Arial"/>
        <family val="2"/>
        <charset val="238"/>
      </rPr>
      <t>ki nagykorú?</t>
    </r>
    <r>
      <rPr>
        <i/>
        <vertAlign val="superscript"/>
        <sz val="9"/>
        <rFont val="Arial"/>
        <family val="2"/>
        <charset val="238"/>
      </rPr>
      <t>9</t>
    </r>
  </si>
  <si>
    <t>*Hol vezetik a születési, házassági, halotti anyakönyvet?</t>
  </si>
  <si>
    <t>*Érvényes-e a saját kezűleg írt végrendelet, ha tanúk nem írták alá?</t>
  </si>
  <si>
    <t>Nem tudja / Nem válaszol</t>
  </si>
  <si>
    <t>Országgyűlés, Parlament</t>
  </si>
  <si>
    <t>Kormány</t>
  </si>
  <si>
    <t>Kormányfő, miniszterelnök, Orbán Viktor</t>
  </si>
  <si>
    <t>Kormánypárt</t>
  </si>
  <si>
    <t>Bíróság</t>
  </si>
  <si>
    <t>Egyéb</t>
  </si>
  <si>
    <t>A település lakossága, az ott lakó állampolgárok</t>
  </si>
  <si>
    <t>Ha betöltötte a 18. életévét</t>
  </si>
  <si>
    <t>Az önkormányzat-nál, a polgármesteri hivatalban</t>
  </si>
  <si>
    <t>Megyei, járási hivatalban</t>
  </si>
  <si>
    <t>Várható gyakoriságok</t>
  </si>
  <si>
    <t>Khi</t>
  </si>
  <si>
    <t>Függetlenségvizsgálat</t>
  </si>
  <si>
    <t>Szabadság
-fok:</t>
  </si>
  <si>
    <t>v=(r-1)*(c-1)</t>
  </si>
  <si>
    <t>Kritikus érték cf(0,95):
(táblázat alapján)</t>
  </si>
  <si>
    <t>Algebrailag:</t>
  </si>
  <si>
    <t>v</t>
  </si>
  <si>
    <t>cf</t>
  </si>
  <si>
    <t>p-érték</t>
  </si>
  <si>
    <t>p-érték:</t>
  </si>
  <si>
    <t>n(ij)</t>
  </si>
  <si>
    <t>(ni*nj)/n</t>
  </si>
  <si>
    <r>
      <t>Khi</t>
    </r>
    <r>
      <rPr>
        <b/>
        <vertAlign val="superscript"/>
        <sz val="9"/>
        <color theme="1"/>
        <rFont val="Arial"/>
        <family val="2"/>
        <charset val="238"/>
      </rPr>
      <t>2</t>
    </r>
    <r>
      <rPr>
        <b/>
        <sz val="9"/>
        <color theme="1"/>
        <rFont val="Arial"/>
        <family val="2"/>
        <charset val="238"/>
      </rPr>
      <t>-érték:</t>
    </r>
  </si>
  <si>
    <t xml:space="preserve">Döntés: </t>
  </si>
  <si>
    <t>korcsoport szempontjából nincs különbség a válaszok gyakoriságában (H0)</t>
  </si>
  <si>
    <r>
      <t>Khi</t>
    </r>
    <r>
      <rPr>
        <b/>
        <vertAlign val="superscript"/>
        <sz val="9"/>
        <color indexed="8"/>
        <rFont val="Arial"/>
        <family val="2"/>
        <charset val="238"/>
      </rPr>
      <t>2</t>
    </r>
    <r>
      <rPr>
        <b/>
        <sz val="9"/>
        <color indexed="8"/>
        <rFont val="Arial"/>
        <family val="2"/>
        <charset val="238"/>
      </rPr>
      <t>-próba</t>
    </r>
  </si>
  <si>
    <t>A kérdezett neme</t>
  </si>
  <si>
    <t>Férfi</t>
  </si>
  <si>
    <t>Nő</t>
  </si>
  <si>
    <t>Társadalmi réteg</t>
  </si>
  <si>
    <t>Társadalmi réteg kategóriák</t>
  </si>
  <si>
    <t>fizikai dolgozó</t>
  </si>
  <si>
    <t>szellemi dolgozó</t>
  </si>
  <si>
    <t>mezőgazdasági fizikai dolgozó</t>
  </si>
  <si>
    <t>Iskolai végzettség</t>
  </si>
  <si>
    <t>Iskolai végezttség (7 kategória)*</t>
  </si>
  <si>
    <t>nem járt iskolába</t>
  </si>
  <si>
    <t>**</t>
  </si>
  <si>
    <t>ált. elemi iskola 1-7. osztályát végezte el</t>
  </si>
  <si>
    <t>ált. elemi iskola iskola 8. osztályát végezte el</t>
  </si>
  <si>
    <t>középisk.-ba járt, de éretts.-i biz.-t nem szerzett</t>
  </si>
  <si>
    <t>éretts.-i biz.-t szerzett, de magasabb végz.-e nincs</t>
  </si>
  <si>
    <t>egyetemre (főiskolára) járt, de oklevelet nem szerzett</t>
  </si>
  <si>
    <t>egyetemi (főiskolai) oklevelet szerzett</t>
  </si>
  <si>
    <t>ismeretlen iskolai végzettségű</t>
  </si>
  <si>
    <t>Iskolai végezttség***</t>
  </si>
  <si>
    <t>Összesen**</t>
  </si>
  <si>
    <t>Korrigált minta****</t>
  </si>
  <si>
    <t>Településtípus</t>
  </si>
  <si>
    <t>Településtípus kategóriák</t>
  </si>
  <si>
    <t>falu</t>
  </si>
  <si>
    <t>város</t>
  </si>
  <si>
    <t>Budapest</t>
  </si>
  <si>
    <t>Korrigált minta</t>
  </si>
  <si>
    <t>Korrigált minta**</t>
  </si>
  <si>
    <t>A település lakossága, az ott lakó állampolgárok, a települé</t>
  </si>
  <si>
    <t>Az önkormányzatnál, a polgármesteri hivatalban</t>
  </si>
  <si>
    <t>"B22 számításához"</t>
  </si>
  <si>
    <r>
      <t>(n(ij)-nij)</t>
    </r>
    <r>
      <rPr>
        <vertAlign val="superscript"/>
        <sz val="9"/>
        <color theme="1"/>
        <rFont val="Arial"/>
        <family val="2"/>
        <charset val="238"/>
      </rPr>
      <t>2</t>
    </r>
    <r>
      <rPr>
        <sz val="9"/>
        <color theme="1"/>
        <rFont val="Arial"/>
        <family val="2"/>
        <charset val="238"/>
      </rPr>
      <t>/nij</t>
    </r>
  </si>
  <si>
    <t>Kontrollváltozó</t>
  </si>
  <si>
    <t>Minta</t>
  </si>
  <si>
    <t>Neme</t>
  </si>
  <si>
    <t>Kor</t>
  </si>
  <si>
    <t>Ön olvasott-e már törvényt?</t>
  </si>
  <si>
    <t>Kért-e már jogi tanácsot, segítséget ügyvédtől, közjegyzőtől?</t>
  </si>
  <si>
    <t>Ön vett-e már részt bírói eljárásban, tárgyaláson?</t>
  </si>
  <si>
    <t>Most azt a kérdést teszem fel, hogy elfogadja-e a bíróság azt a védekezést, ha valaki nem ismeri a törvényt?</t>
  </si>
  <si>
    <t>Meg lehet-e tagadni a tanúskodást a bíróság előtt?</t>
  </si>
  <si>
    <t>Kötelező-e ügyvéd részvétele a bírósági perben?</t>
  </si>
  <si>
    <t>Ki vagy milyen szervezet hozza Magyarországon a törvényeket?</t>
  </si>
  <si>
    <t>Hány évre választják az országgyűlési képviselőket?</t>
  </si>
  <si>
    <t>Kik választják a minisztereket?</t>
  </si>
  <si>
    <t>Ki választja helyi tanács elnökét és titkárát?</t>
  </si>
  <si>
    <t>Mikor lesz valaki nagykorú?</t>
  </si>
  <si>
    <t>Hol vezetik a születési, házassági, halotti anyakönyvet?</t>
  </si>
  <si>
    <t>Érvényes-e a saját kezűleg írt végrendelet, ha tanúk nem írták alá?</t>
  </si>
  <si>
    <t>2013 Korrigált</t>
  </si>
  <si>
    <t>2013 Teljes</t>
  </si>
  <si>
    <r>
      <t>Összefüggéstábla Khi</t>
    </r>
    <r>
      <rPr>
        <b/>
        <vertAlign val="superscript"/>
        <sz val="9"/>
        <color indexed="8"/>
        <rFont val="Arial"/>
        <family val="2"/>
        <charset val="238"/>
      </rPr>
      <t>2</t>
    </r>
    <r>
      <rPr>
        <b/>
        <sz val="9"/>
        <color indexed="8"/>
        <rFont val="Arial"/>
        <family val="2"/>
        <charset val="238"/>
      </rPr>
      <t>-próba értékkel</t>
    </r>
  </si>
  <si>
    <t>Összefüggéstábla jelölésekkel</t>
  </si>
  <si>
    <t>Megjegyzések:</t>
  </si>
  <si>
    <t>(+): van összefüggésre a kérdésre adott válaszok és a kontrollváltozó csoportjai között</t>
  </si>
  <si>
    <t>(-): a változók egymástól függetlenek, azaz a kategóriacsoportok szerint nincs különbség a kérdésekre adott válaszalternatívák gyakoriságában.</t>
  </si>
  <si>
    <t>+</t>
  </si>
  <si>
    <t>-</t>
  </si>
  <si>
    <t>van összefüggésre a kérdésre adott válaszok és a kontrollváltozó csoportjai között</t>
  </si>
  <si>
    <t>a változók egymástól függetlenek, azaz a kategóriacsoportok szerint nincs különbség a kérdésekre adott válaszalternatívák gyakoriságában</t>
  </si>
</sst>
</file>

<file path=xl/styles.xml><?xml version="1.0" encoding="utf-8"?>
<styleSheet xmlns="http://schemas.openxmlformats.org/spreadsheetml/2006/main">
  <numFmts count="8">
    <numFmt numFmtId="164" formatCode="###0"/>
    <numFmt numFmtId="165" formatCode="###0.0%"/>
    <numFmt numFmtId="166" formatCode="0.0000000000"/>
    <numFmt numFmtId="167" formatCode="0.00000000000"/>
    <numFmt numFmtId="168" formatCode="0.000000000000"/>
    <numFmt numFmtId="169" formatCode="0.0000000000000"/>
    <numFmt numFmtId="170" formatCode="0.00000000000000"/>
    <numFmt numFmtId="171" formatCode="0.000000000000000"/>
  </numFmts>
  <fonts count="2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color indexed="8"/>
      <name val="Arial"/>
      <family val="2"/>
      <charset val="238"/>
    </font>
    <font>
      <vertAlign val="superscript"/>
      <sz val="9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i/>
      <sz val="9"/>
      <color indexed="8"/>
      <name val="Arial"/>
      <family val="2"/>
      <charset val="238"/>
    </font>
    <font>
      <i/>
      <vertAlign val="superscript"/>
      <sz val="9"/>
      <color indexed="8"/>
      <name val="Arial"/>
      <family val="2"/>
      <charset val="238"/>
    </font>
    <font>
      <i/>
      <sz val="9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11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vertAlign val="superscript"/>
      <sz val="9"/>
      <color indexed="8"/>
      <name val="Arial"/>
      <family val="2"/>
      <charset val="238"/>
    </font>
    <font>
      <i/>
      <sz val="9"/>
      <color theme="1"/>
      <name val="Arial"/>
      <family val="2"/>
      <charset val="238"/>
    </font>
    <font>
      <vertAlign val="superscript"/>
      <sz val="9"/>
      <color theme="1"/>
      <name val="Arial"/>
      <family val="2"/>
      <charset val="238"/>
    </font>
    <font>
      <b/>
      <vertAlign val="superscript"/>
      <sz val="9"/>
      <color theme="1"/>
      <name val="Arial"/>
      <family val="2"/>
      <charset val="238"/>
    </font>
    <font>
      <sz val="10"/>
      <name val="Arial"/>
    </font>
    <font>
      <sz val="9"/>
      <color indexed="8"/>
      <name val="Arial"/>
    </font>
    <font>
      <sz val="11"/>
      <color rgb="FF00B05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94">
    <border>
      <left/>
      <right/>
      <top/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8"/>
      </bottom>
      <diagonal/>
    </border>
    <border>
      <left/>
      <right/>
      <top style="thick">
        <color indexed="8"/>
      </top>
      <bottom style="thin">
        <color indexed="8"/>
      </bottom>
      <diagonal/>
    </border>
    <border>
      <left/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/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8"/>
      </right>
      <top style="thin">
        <color indexed="64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indexed="8"/>
      </bottom>
      <diagonal/>
    </border>
    <border>
      <left/>
      <right/>
      <top style="thin">
        <color indexed="8"/>
      </top>
      <bottom style="thick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/>
      <right style="thin">
        <color indexed="64"/>
      </right>
      <top style="thick">
        <color indexed="8"/>
      </top>
      <bottom style="thin">
        <color indexed="8"/>
      </bottom>
      <diagonal/>
    </border>
    <border>
      <left style="thin">
        <color indexed="64"/>
      </left>
      <right/>
      <top style="thick">
        <color indexed="8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8"/>
      </bottom>
      <diagonal/>
    </border>
    <border>
      <left/>
      <right/>
      <top style="thick">
        <color indexed="64"/>
      </top>
      <bottom style="thin">
        <color indexed="8"/>
      </bottom>
      <diagonal/>
    </border>
    <border>
      <left/>
      <right style="thin">
        <color indexed="64"/>
      </right>
      <top style="thick">
        <color indexed="64"/>
      </top>
      <bottom style="thin">
        <color indexed="8"/>
      </bottom>
      <diagonal/>
    </border>
    <border>
      <left/>
      <right style="thick">
        <color indexed="64"/>
      </right>
      <top style="thick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8"/>
      </bottom>
      <diagonal/>
    </border>
    <border>
      <left/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/>
      <right style="thin">
        <color indexed="8"/>
      </right>
      <top style="thick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/>
      <right/>
      <top style="thin">
        <color indexed="64"/>
      </top>
      <bottom style="thick">
        <color indexed="8"/>
      </bottom>
      <diagonal/>
    </border>
    <border>
      <left/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64"/>
      </top>
      <bottom style="thick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ck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 style="thick">
        <color indexed="8"/>
      </top>
      <bottom/>
      <diagonal/>
    </border>
    <border>
      <left/>
      <right/>
      <top/>
      <bottom style="thick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/>
      <right style="thick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64"/>
      </left>
      <right style="thick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ck">
        <color indexed="8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ck">
        <color indexed="8"/>
      </left>
      <right style="thin">
        <color indexed="64"/>
      </right>
      <top/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indexed="64"/>
      </right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64"/>
      </bottom>
      <diagonal/>
    </border>
    <border>
      <left/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auto="1"/>
      </bottom>
      <diagonal/>
    </border>
  </borders>
  <cellStyleXfs count="18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550">
    <xf numFmtId="0" fontId="0" fillId="0" borderId="0" xfId="0"/>
    <xf numFmtId="0" fontId="1" fillId="0" borderId="0" xfId="0" applyNumberFormat="1" applyFont="1"/>
    <xf numFmtId="0" fontId="2" fillId="0" borderId="0" xfId="0" applyFont="1"/>
    <xf numFmtId="0" fontId="4" fillId="0" borderId="11" xfId="2" applyFont="1" applyBorder="1" applyAlignment="1">
      <alignment horizontal="center" wrapText="1"/>
    </xf>
    <xf numFmtId="0" fontId="4" fillId="0" borderId="12" xfId="2" applyFont="1" applyBorder="1" applyAlignment="1">
      <alignment horizontal="center" wrapText="1"/>
    </xf>
    <xf numFmtId="0" fontId="7" fillId="0" borderId="12" xfId="2" applyFont="1" applyBorder="1" applyAlignment="1">
      <alignment horizontal="center" wrapText="1"/>
    </xf>
    <xf numFmtId="0" fontId="4" fillId="0" borderId="13" xfId="2" applyFont="1" applyFill="1" applyBorder="1" applyAlignment="1">
      <alignment horizontal="center" wrapText="1"/>
    </xf>
    <xf numFmtId="0" fontId="4" fillId="0" borderId="14" xfId="2" applyFont="1" applyBorder="1" applyAlignment="1">
      <alignment horizontal="center" wrapText="1"/>
    </xf>
    <xf numFmtId="0" fontId="4" fillId="0" borderId="18" xfId="2" applyFont="1" applyBorder="1" applyAlignment="1">
      <alignment horizontal="center" wrapText="1"/>
    </xf>
    <xf numFmtId="0" fontId="4" fillId="0" borderId="19" xfId="2" applyFont="1" applyBorder="1" applyAlignment="1">
      <alignment horizontal="center" wrapText="1"/>
    </xf>
    <xf numFmtId="0" fontId="7" fillId="0" borderId="19" xfId="2" applyFont="1" applyBorder="1" applyAlignment="1">
      <alignment horizontal="center" wrapText="1"/>
    </xf>
    <xf numFmtId="0" fontId="8" fillId="0" borderId="20" xfId="2" applyFont="1" applyBorder="1" applyAlignment="1">
      <alignment horizontal="center" wrapText="1"/>
    </xf>
    <xf numFmtId="164" fontId="4" fillId="0" borderId="9" xfId="4" applyNumberFormat="1" applyFont="1" applyBorder="1" applyAlignment="1">
      <alignment horizontal="right" vertical="top"/>
    </xf>
    <xf numFmtId="164" fontId="4" fillId="0" borderId="13" xfId="4" applyNumberFormat="1" applyFont="1" applyBorder="1" applyAlignment="1">
      <alignment horizontal="right" vertical="top"/>
    </xf>
    <xf numFmtId="164" fontId="4" fillId="0" borderId="21" xfId="3" applyNumberFormat="1" applyFont="1" applyBorder="1" applyAlignment="1">
      <alignment horizontal="right" vertical="top"/>
    </xf>
    <xf numFmtId="164" fontId="4" fillId="0" borderId="0" xfId="4" applyNumberFormat="1" applyFont="1" applyBorder="1" applyAlignment="1">
      <alignment horizontal="right" vertical="top"/>
    </xf>
    <xf numFmtId="164" fontId="7" fillId="0" borderId="21" xfId="3" applyNumberFormat="1" applyFont="1" applyBorder="1" applyAlignment="1">
      <alignment horizontal="right" vertical="top"/>
    </xf>
    <xf numFmtId="164" fontId="4" fillId="0" borderId="21" xfId="3" applyNumberFormat="1" applyFont="1" applyBorder="1" applyAlignment="1">
      <alignment vertical="top"/>
    </xf>
    <xf numFmtId="164" fontId="8" fillId="0" borderId="22" xfId="3" applyNumberFormat="1" applyFont="1" applyBorder="1" applyAlignment="1">
      <alignment vertical="top"/>
    </xf>
    <xf numFmtId="0" fontId="8" fillId="0" borderId="23" xfId="3" applyFont="1" applyBorder="1" applyAlignment="1">
      <alignment horizontal="left" vertical="top" wrapText="1"/>
    </xf>
    <xf numFmtId="164" fontId="8" fillId="0" borderId="24" xfId="4" applyNumberFormat="1" applyFont="1" applyBorder="1" applyAlignment="1">
      <alignment horizontal="right" vertical="top"/>
    </xf>
    <xf numFmtId="164" fontId="8" fillId="0" borderId="19" xfId="4" applyNumberFormat="1" applyFont="1" applyBorder="1" applyAlignment="1">
      <alignment horizontal="right" vertical="top"/>
    </xf>
    <xf numFmtId="164" fontId="8" fillId="0" borderId="25" xfId="3" applyNumberFormat="1" applyFont="1" applyBorder="1" applyAlignment="1">
      <alignment horizontal="right" vertical="top"/>
    </xf>
    <xf numFmtId="164" fontId="8" fillId="0" borderId="26" xfId="4" applyNumberFormat="1" applyFont="1" applyBorder="1" applyAlignment="1">
      <alignment horizontal="right" vertical="top"/>
    </xf>
    <xf numFmtId="164" fontId="7" fillId="0" borderId="25" xfId="3" applyNumberFormat="1" applyFont="1" applyBorder="1" applyAlignment="1">
      <alignment horizontal="right" vertical="top"/>
    </xf>
    <xf numFmtId="164" fontId="8" fillId="0" borderId="25" xfId="3" applyNumberFormat="1" applyFont="1" applyBorder="1" applyAlignment="1">
      <alignment vertical="top"/>
    </xf>
    <xf numFmtId="164" fontId="8" fillId="0" borderId="27" xfId="3" applyNumberFormat="1" applyFont="1" applyBorder="1" applyAlignment="1">
      <alignment vertical="top"/>
    </xf>
    <xf numFmtId="164" fontId="8" fillId="0" borderId="0" xfId="3" applyNumberFormat="1" applyFont="1" applyBorder="1" applyAlignment="1">
      <alignment horizontal="right" vertical="top"/>
    </xf>
    <xf numFmtId="164" fontId="8" fillId="0" borderId="0" xfId="3" applyNumberFormat="1" applyFont="1" applyBorder="1" applyAlignment="1">
      <alignment horizontal="center" vertical="top"/>
    </xf>
    <xf numFmtId="0" fontId="4" fillId="0" borderId="0" xfId="3" applyFont="1" applyBorder="1" applyAlignment="1">
      <alignment horizontal="left" vertical="top" wrapText="1"/>
    </xf>
    <xf numFmtId="0" fontId="8" fillId="0" borderId="0" xfId="3" applyFont="1" applyBorder="1" applyAlignment="1">
      <alignment horizontal="left" vertical="top" wrapText="1"/>
    </xf>
    <xf numFmtId="0" fontId="4" fillId="0" borderId="12" xfId="6" applyFont="1" applyBorder="1" applyAlignment="1">
      <alignment horizontal="center" wrapText="1"/>
    </xf>
    <xf numFmtId="0" fontId="4" fillId="0" borderId="37" xfId="6" applyFont="1" applyBorder="1" applyAlignment="1">
      <alignment horizontal="center" wrapText="1"/>
    </xf>
    <xf numFmtId="0" fontId="4" fillId="0" borderId="19" xfId="6" applyFont="1" applyBorder="1" applyAlignment="1">
      <alignment horizontal="center" wrapText="1"/>
    </xf>
    <xf numFmtId="0" fontId="4" fillId="0" borderId="40" xfId="6" applyFont="1" applyBorder="1" applyAlignment="1">
      <alignment horizontal="center" wrapText="1"/>
    </xf>
    <xf numFmtId="0" fontId="4" fillId="0" borderId="2" xfId="5" applyFont="1" applyBorder="1" applyAlignment="1">
      <alignment horizontal="left" vertical="top" wrapText="1"/>
    </xf>
    <xf numFmtId="164" fontId="4" fillId="0" borderId="41" xfId="5" applyNumberFormat="1" applyFont="1" applyBorder="1" applyAlignment="1">
      <alignment horizontal="right" vertical="top"/>
    </xf>
    <xf numFmtId="164" fontId="4" fillId="0" borderId="8" xfId="5" applyNumberFormat="1" applyFont="1" applyBorder="1" applyAlignment="1">
      <alignment horizontal="right" vertical="top"/>
    </xf>
    <xf numFmtId="0" fontId="4" fillId="0" borderId="10" xfId="5" applyFont="1" applyBorder="1" applyAlignment="1">
      <alignment horizontal="left" vertical="top" wrapText="1"/>
    </xf>
    <xf numFmtId="164" fontId="4" fillId="0" borderId="13" xfId="5" applyNumberFormat="1" applyFont="1" applyBorder="1" applyAlignment="1">
      <alignment horizontal="right" vertical="top"/>
    </xf>
    <xf numFmtId="164" fontId="4" fillId="0" borderId="45" xfId="5" applyNumberFormat="1" applyFont="1" applyBorder="1" applyAlignment="1">
      <alignment horizontal="right" vertical="top"/>
    </xf>
    <xf numFmtId="164" fontId="8" fillId="0" borderId="46" xfId="3" applyNumberFormat="1" applyFont="1" applyBorder="1" applyAlignment="1">
      <alignment horizontal="right" vertical="top"/>
    </xf>
    <xf numFmtId="164" fontId="8" fillId="0" borderId="50" xfId="3" applyNumberFormat="1" applyFont="1" applyBorder="1" applyAlignment="1">
      <alignment horizontal="right" vertical="top"/>
    </xf>
    <xf numFmtId="164" fontId="7" fillId="0" borderId="0" xfId="3" applyNumberFormat="1" applyFont="1" applyBorder="1" applyAlignment="1">
      <alignment horizontal="right" vertical="top"/>
    </xf>
    <xf numFmtId="164" fontId="8" fillId="0" borderId="0" xfId="4" applyNumberFormat="1" applyFont="1" applyBorder="1" applyAlignment="1">
      <alignment horizontal="right" vertical="top"/>
    </xf>
    <xf numFmtId="164" fontId="8" fillId="0" borderId="0" xfId="3" applyNumberFormat="1" applyFont="1" applyBorder="1" applyAlignment="1">
      <alignment vertical="top"/>
    </xf>
    <xf numFmtId="0" fontId="9" fillId="0" borderId="0" xfId="3" applyFont="1" applyBorder="1" applyAlignment="1">
      <alignment horizontal="left"/>
    </xf>
    <xf numFmtId="0" fontId="13" fillId="0" borderId="0" xfId="0" applyFont="1"/>
    <xf numFmtId="0" fontId="14" fillId="0" borderId="0" xfId="0" applyFont="1"/>
    <xf numFmtId="0" fontId="15" fillId="0" borderId="0" xfId="0" applyFont="1"/>
    <xf numFmtId="0" fontId="4" fillId="0" borderId="51" xfId="3" applyFont="1" applyBorder="1" applyAlignment="1">
      <alignment horizontal="left" vertical="top" wrapText="1"/>
    </xf>
    <xf numFmtId="0" fontId="8" fillId="0" borderId="51" xfId="3" applyFont="1" applyBorder="1" applyAlignment="1">
      <alignment horizontal="left" vertical="top" wrapText="1"/>
    </xf>
    <xf numFmtId="0" fontId="14" fillId="0" borderId="51" xfId="0" applyFont="1" applyBorder="1"/>
    <xf numFmtId="0" fontId="8" fillId="0" borderId="52" xfId="3" applyFont="1" applyBorder="1" applyAlignment="1">
      <alignment horizontal="left" vertical="top" wrapText="1"/>
    </xf>
    <xf numFmtId="0" fontId="17" fillId="0" borderId="0" xfId="0" applyFont="1"/>
    <xf numFmtId="0" fontId="14" fillId="0" borderId="0" xfId="0" applyFont="1" applyBorder="1"/>
    <xf numFmtId="164" fontId="4" fillId="0" borderId="0" xfId="4" applyNumberFormat="1" applyFont="1" applyBorder="1" applyAlignment="1">
      <alignment horizontal="right"/>
    </xf>
    <xf numFmtId="164" fontId="8" fillId="0" borderId="52" xfId="4" applyNumberFormat="1" applyFont="1" applyBorder="1" applyAlignment="1">
      <alignment horizontal="right" wrapText="1"/>
    </xf>
    <xf numFmtId="164" fontId="8" fillId="0" borderId="52" xfId="4" applyNumberFormat="1" applyFont="1" applyBorder="1" applyAlignment="1">
      <alignment horizontal="right"/>
    </xf>
    <xf numFmtId="164" fontId="4" fillId="0" borderId="0" xfId="3" applyNumberFormat="1" applyFont="1" applyBorder="1" applyAlignment="1">
      <alignment horizontal="right" vertical="top"/>
    </xf>
    <xf numFmtId="164" fontId="4" fillId="0" borderId="0" xfId="3" applyNumberFormat="1" applyFont="1" applyBorder="1" applyAlignment="1">
      <alignment vertical="top"/>
    </xf>
    <xf numFmtId="0" fontId="0" fillId="0" borderId="0" xfId="0" applyFont="1"/>
    <xf numFmtId="0" fontId="0" fillId="0" borderId="0" xfId="0" applyBorder="1"/>
    <xf numFmtId="1" fontId="4" fillId="0" borderId="0" xfId="4" applyNumberFormat="1" applyFont="1" applyBorder="1" applyAlignment="1">
      <alignment horizontal="right"/>
    </xf>
    <xf numFmtId="0" fontId="14" fillId="0" borderId="0" xfId="0" applyFont="1" applyAlignment="1"/>
    <xf numFmtId="1" fontId="14" fillId="0" borderId="0" xfId="0" applyNumberFormat="1" applyFont="1" applyBorder="1" applyAlignment="1"/>
    <xf numFmtId="164" fontId="8" fillId="0" borderId="0" xfId="4" applyNumberFormat="1" applyFont="1" applyBorder="1" applyAlignment="1">
      <alignment horizontal="left"/>
    </xf>
    <xf numFmtId="0" fontId="17" fillId="0" borderId="0" xfId="0" applyFont="1" applyBorder="1"/>
    <xf numFmtId="0" fontId="15" fillId="0" borderId="0" xfId="0" applyFont="1" applyBorder="1"/>
    <xf numFmtId="0" fontId="1" fillId="0" borderId="51" xfId="0" applyFont="1" applyBorder="1"/>
    <xf numFmtId="0" fontId="8" fillId="0" borderId="53" xfId="3" applyFont="1" applyBorder="1" applyAlignment="1">
      <alignment horizontal="left" vertical="top" wrapText="1"/>
    </xf>
    <xf numFmtId="164" fontId="8" fillId="0" borderId="55" xfId="4" applyNumberFormat="1" applyFont="1" applyBorder="1" applyAlignment="1">
      <alignment horizontal="right" vertical="top"/>
    </xf>
    <xf numFmtId="0" fontId="0" fillId="0" borderId="0" xfId="0"/>
    <xf numFmtId="0" fontId="0" fillId="0" borderId="55" xfId="0" applyBorder="1"/>
    <xf numFmtId="0" fontId="4" fillId="0" borderId="0" xfId="7" applyFont="1" applyBorder="1" applyAlignment="1">
      <alignment horizontal="left" vertical="top" wrapText="1"/>
    </xf>
    <xf numFmtId="164" fontId="4" fillId="0" borderId="0" xfId="4" applyNumberFormat="1" applyFont="1" applyBorder="1" applyAlignment="1">
      <alignment horizontal="center"/>
    </xf>
    <xf numFmtId="165" fontId="8" fillId="0" borderId="0" xfId="7" applyNumberFormat="1" applyFont="1" applyBorder="1" applyAlignment="1">
      <alignment horizontal="right" vertical="top"/>
    </xf>
    <xf numFmtId="165" fontId="8" fillId="0" borderId="0" xfId="1" applyNumberFormat="1" applyFont="1" applyBorder="1" applyAlignment="1">
      <alignment horizontal="right" vertical="top"/>
    </xf>
    <xf numFmtId="0" fontId="4" fillId="0" borderId="10" xfId="7" applyFont="1" applyBorder="1" applyAlignment="1">
      <alignment horizontal="left" vertical="top" wrapText="1"/>
    </xf>
    <xf numFmtId="164" fontId="4" fillId="0" borderId="60" xfId="7" applyNumberFormat="1" applyFont="1" applyBorder="1" applyAlignment="1">
      <alignment horizontal="right" vertical="top"/>
    </xf>
    <xf numFmtId="164" fontId="4" fillId="0" borderId="61" xfId="4" applyNumberFormat="1" applyFont="1" applyBorder="1" applyAlignment="1">
      <alignment horizontal="right" vertical="top"/>
    </xf>
    <xf numFmtId="164" fontId="7" fillId="0" borderId="60" xfId="7" applyNumberFormat="1" applyFont="1" applyBorder="1" applyAlignment="1">
      <alignment horizontal="right" vertical="top"/>
    </xf>
    <xf numFmtId="164" fontId="8" fillId="0" borderId="45" xfId="7" applyNumberFormat="1" applyFont="1" applyBorder="1" applyAlignment="1">
      <alignment horizontal="right" vertical="top"/>
    </xf>
    <xf numFmtId="0" fontId="8" fillId="0" borderId="23" xfId="7" applyFont="1" applyBorder="1" applyAlignment="1">
      <alignment horizontal="left" vertical="top" wrapText="1"/>
    </xf>
    <xf numFmtId="164" fontId="8" fillId="0" borderId="46" xfId="7" applyNumberFormat="1" applyFont="1" applyBorder="1" applyAlignment="1">
      <alignment horizontal="right" vertical="top"/>
    </xf>
    <xf numFmtId="164" fontId="7" fillId="0" borderId="46" xfId="7" applyNumberFormat="1" applyFont="1" applyBorder="1" applyAlignment="1">
      <alignment horizontal="right" vertical="top"/>
    </xf>
    <xf numFmtId="164" fontId="8" fillId="0" borderId="50" xfId="7" applyNumberFormat="1" applyFont="1" applyBorder="1" applyAlignment="1">
      <alignment horizontal="right" vertical="top"/>
    </xf>
    <xf numFmtId="164" fontId="8" fillId="0" borderId="0" xfId="7" applyNumberFormat="1" applyFont="1" applyBorder="1" applyAlignment="1">
      <alignment horizontal="right" vertical="top"/>
    </xf>
    <xf numFmtId="0" fontId="8" fillId="0" borderId="0" xfId="7" applyFont="1" applyBorder="1" applyAlignment="1">
      <alignment horizontal="left" vertical="top" wrapText="1"/>
    </xf>
    <xf numFmtId="0" fontId="4" fillId="0" borderId="2" xfId="8" applyFont="1" applyBorder="1" applyAlignment="1">
      <alignment horizontal="left" vertical="top" wrapText="1"/>
    </xf>
    <xf numFmtId="164" fontId="4" fillId="0" borderId="41" xfId="8" applyNumberFormat="1" applyFont="1" applyBorder="1" applyAlignment="1">
      <alignment horizontal="right" vertical="top"/>
    </xf>
    <xf numFmtId="164" fontId="4" fillId="0" borderId="8" xfId="8" applyNumberFormat="1" applyFont="1" applyBorder="1" applyAlignment="1">
      <alignment horizontal="right" vertical="top"/>
    </xf>
    <xf numFmtId="0" fontId="4" fillId="0" borderId="10" xfId="8" applyFont="1" applyBorder="1" applyAlignment="1">
      <alignment horizontal="left" vertical="top" wrapText="1"/>
    </xf>
    <xf numFmtId="164" fontId="4" fillId="0" borderId="13" xfId="8" applyNumberFormat="1" applyFont="1" applyBorder="1" applyAlignment="1">
      <alignment horizontal="right" vertical="top"/>
    </xf>
    <xf numFmtId="164" fontId="4" fillId="0" borderId="45" xfId="8" applyNumberFormat="1" applyFont="1" applyBorder="1" applyAlignment="1">
      <alignment horizontal="right" vertical="top"/>
    </xf>
    <xf numFmtId="0" fontId="2" fillId="0" borderId="0" xfId="0" applyFont="1" applyFill="1"/>
    <xf numFmtId="0" fontId="4" fillId="0" borderId="42" xfId="7" applyFont="1" applyBorder="1" applyAlignment="1">
      <alignment vertical="top" wrapText="1"/>
    </xf>
    <xf numFmtId="164" fontId="4" fillId="0" borderId="9" xfId="4" applyNumberFormat="1" applyFont="1" applyBorder="1" applyAlignment="1">
      <alignment horizontal="right"/>
    </xf>
    <xf numFmtId="164" fontId="4" fillId="0" borderId="13" xfId="4" applyNumberFormat="1" applyFont="1" applyBorder="1" applyAlignment="1">
      <alignment horizontal="right"/>
    </xf>
    <xf numFmtId="164" fontId="4" fillId="0" borderId="60" xfId="7" applyNumberFormat="1" applyFont="1" applyBorder="1" applyAlignment="1">
      <alignment horizontal="right"/>
    </xf>
    <xf numFmtId="164" fontId="4" fillId="0" borderId="61" xfId="4" applyNumberFormat="1" applyFont="1" applyBorder="1" applyAlignment="1">
      <alignment horizontal="right"/>
    </xf>
    <xf numFmtId="164" fontId="4" fillId="0" borderId="13" xfId="7" applyNumberFormat="1" applyFont="1" applyBorder="1" applyAlignment="1">
      <alignment horizontal="right"/>
    </xf>
    <xf numFmtId="164" fontId="7" fillId="0" borderId="13" xfId="7" applyNumberFormat="1" applyFont="1" applyBorder="1" applyAlignment="1">
      <alignment horizontal="right"/>
    </xf>
    <xf numFmtId="164" fontId="8" fillId="0" borderId="45" xfId="7" applyNumberFormat="1" applyFont="1" applyBorder="1" applyAlignment="1">
      <alignment horizontal="right"/>
    </xf>
    <xf numFmtId="0" fontId="4" fillId="0" borderId="0" xfId="7" applyFont="1" applyBorder="1" applyAlignment="1">
      <alignment vertical="top" wrapText="1"/>
    </xf>
    <xf numFmtId="164" fontId="7" fillId="0" borderId="60" xfId="7" applyNumberFormat="1" applyFont="1" applyBorder="1" applyAlignment="1">
      <alignment horizontal="right"/>
    </xf>
    <xf numFmtId="164" fontId="8" fillId="0" borderId="24" xfId="4" applyNumberFormat="1" applyFont="1" applyBorder="1" applyAlignment="1">
      <alignment horizontal="right"/>
    </xf>
    <xf numFmtId="164" fontId="8" fillId="0" borderId="19" xfId="4" applyNumberFormat="1" applyFont="1" applyBorder="1" applyAlignment="1">
      <alignment horizontal="right"/>
    </xf>
    <xf numFmtId="164" fontId="8" fillId="0" borderId="46" xfId="7" applyNumberFormat="1" applyFont="1" applyBorder="1" applyAlignment="1">
      <alignment horizontal="right"/>
    </xf>
    <xf numFmtId="164" fontId="8" fillId="0" borderId="64" xfId="4" applyNumberFormat="1" applyFont="1" applyBorder="1" applyAlignment="1">
      <alignment horizontal="right"/>
    </xf>
    <xf numFmtId="164" fontId="7" fillId="0" borderId="46" xfId="7" applyNumberFormat="1" applyFont="1" applyBorder="1" applyAlignment="1">
      <alignment horizontal="right"/>
    </xf>
    <xf numFmtId="164" fontId="8" fillId="0" borderId="50" xfId="7" applyNumberFormat="1" applyFont="1" applyBorder="1" applyAlignment="1">
      <alignment horizontal="right"/>
    </xf>
    <xf numFmtId="0" fontId="4" fillId="0" borderId="36" xfId="10" applyFont="1" applyBorder="1" applyAlignment="1">
      <alignment horizontal="center" wrapText="1"/>
    </xf>
    <xf numFmtId="0" fontId="4" fillId="0" borderId="12" xfId="10" applyFont="1" applyBorder="1" applyAlignment="1">
      <alignment horizontal="center" wrapText="1"/>
    </xf>
    <xf numFmtId="0" fontId="4" fillId="0" borderId="37" xfId="10" applyFont="1" applyBorder="1" applyAlignment="1">
      <alignment horizontal="center" wrapText="1"/>
    </xf>
    <xf numFmtId="0" fontId="4" fillId="0" borderId="39" xfId="10" applyFont="1" applyBorder="1" applyAlignment="1">
      <alignment horizontal="center" wrapText="1"/>
    </xf>
    <xf numFmtId="0" fontId="4" fillId="0" borderId="19" xfId="10" applyFont="1" applyBorder="1" applyAlignment="1">
      <alignment horizontal="center" wrapText="1"/>
    </xf>
    <xf numFmtId="0" fontId="4" fillId="0" borderId="40" xfId="10" applyFont="1" applyBorder="1" applyAlignment="1">
      <alignment horizontal="center" wrapText="1"/>
    </xf>
    <xf numFmtId="0" fontId="4" fillId="0" borderId="2" xfId="9" applyFont="1" applyBorder="1" applyAlignment="1">
      <alignment vertical="top" wrapText="1"/>
    </xf>
    <xf numFmtId="164" fontId="4" fillId="0" borderId="44" xfId="9" applyNumberFormat="1" applyFont="1" applyBorder="1" applyAlignment="1">
      <alignment horizontal="right"/>
    </xf>
    <xf numFmtId="164" fontId="4" fillId="0" borderId="13" xfId="9" applyNumberFormat="1" applyFont="1" applyBorder="1" applyAlignment="1">
      <alignment horizontal="right"/>
    </xf>
    <xf numFmtId="164" fontId="4" fillId="0" borderId="45" xfId="9" applyNumberFormat="1" applyFont="1" applyBorder="1" applyAlignment="1">
      <alignment horizontal="right"/>
    </xf>
    <xf numFmtId="0" fontId="4" fillId="0" borderId="10" xfId="9" applyFont="1" applyBorder="1" applyAlignment="1">
      <alignment vertical="top" wrapText="1"/>
    </xf>
    <xf numFmtId="0" fontId="4" fillId="0" borderId="65" xfId="9" applyFont="1" applyBorder="1" applyAlignment="1">
      <alignment vertical="top" wrapText="1"/>
    </xf>
    <xf numFmtId="0" fontId="8" fillId="0" borderId="23" xfId="9" applyFont="1" applyBorder="1" applyAlignment="1">
      <alignment horizontal="left" vertical="top" wrapText="1"/>
    </xf>
    <xf numFmtId="164" fontId="8" fillId="0" borderId="46" xfId="9" applyNumberFormat="1" applyFont="1" applyBorder="1" applyAlignment="1">
      <alignment horizontal="right"/>
    </xf>
    <xf numFmtId="164" fontId="8" fillId="0" borderId="50" xfId="9" applyNumberFormat="1" applyFont="1" applyBorder="1" applyAlignment="1">
      <alignment horizontal="right"/>
    </xf>
    <xf numFmtId="164" fontId="7" fillId="0" borderId="0" xfId="7" applyNumberFormat="1" applyFont="1" applyBorder="1" applyAlignment="1">
      <alignment horizontal="right" vertical="top"/>
    </xf>
    <xf numFmtId="0" fontId="4" fillId="0" borderId="51" xfId="7" applyFont="1" applyBorder="1" applyAlignment="1">
      <alignment horizontal="left" vertical="top" wrapText="1"/>
    </xf>
    <xf numFmtId="164" fontId="8" fillId="0" borderId="55" xfId="7" applyNumberFormat="1" applyFont="1" applyBorder="1" applyAlignment="1">
      <alignment horizontal="right" vertical="top"/>
    </xf>
    <xf numFmtId="164" fontId="7" fillId="0" borderId="55" xfId="7" applyNumberFormat="1" applyFont="1" applyBorder="1" applyAlignment="1">
      <alignment horizontal="right" vertical="top"/>
    </xf>
    <xf numFmtId="0" fontId="8" fillId="0" borderId="66" xfId="7" applyFont="1" applyBorder="1" applyAlignment="1">
      <alignment horizontal="left" vertical="top" wrapText="1"/>
    </xf>
    <xf numFmtId="0" fontId="8" fillId="0" borderId="67" xfId="7" applyFont="1" applyBorder="1" applyAlignment="1">
      <alignment horizontal="left" vertical="top" wrapText="1"/>
    </xf>
    <xf numFmtId="0" fontId="8" fillId="0" borderId="53" xfId="7" applyFont="1" applyBorder="1" applyAlignment="1">
      <alignment horizontal="left" vertical="top" wrapText="1"/>
    </xf>
    <xf numFmtId="164" fontId="8" fillId="0" borderId="0" xfId="4" applyNumberFormat="1" applyFont="1" applyBorder="1" applyAlignment="1">
      <alignment horizontal="right"/>
    </xf>
    <xf numFmtId="164" fontId="8" fillId="0" borderId="0" xfId="7" applyNumberFormat="1" applyFont="1" applyBorder="1" applyAlignment="1">
      <alignment horizontal="right"/>
    </xf>
    <xf numFmtId="164" fontId="7" fillId="0" borderId="0" xfId="7" applyNumberFormat="1" applyFont="1" applyBorder="1" applyAlignment="1">
      <alignment horizontal="right"/>
    </xf>
    <xf numFmtId="0" fontId="4" fillId="0" borderId="51" xfId="7" applyFont="1" applyBorder="1" applyAlignment="1">
      <alignment vertical="top" wrapText="1"/>
    </xf>
    <xf numFmtId="164" fontId="8" fillId="0" borderId="58" xfId="4" applyNumberFormat="1" applyFont="1" applyBorder="1" applyAlignment="1">
      <alignment horizontal="right"/>
    </xf>
    <xf numFmtId="164" fontId="8" fillId="0" borderId="55" xfId="4" applyNumberFormat="1" applyFont="1" applyBorder="1" applyAlignment="1">
      <alignment horizontal="right"/>
    </xf>
    <xf numFmtId="164" fontId="8" fillId="0" borderId="55" xfId="7" applyNumberFormat="1" applyFont="1" applyBorder="1" applyAlignment="1">
      <alignment horizontal="right"/>
    </xf>
    <xf numFmtId="164" fontId="7" fillId="0" borderId="55" xfId="7" applyNumberFormat="1" applyFont="1" applyBorder="1" applyAlignment="1">
      <alignment horizontal="right"/>
    </xf>
    <xf numFmtId="164" fontId="8" fillId="0" borderId="8" xfId="7" applyNumberFormat="1" applyFont="1" applyBorder="1" applyAlignment="1">
      <alignment horizontal="right"/>
    </xf>
    <xf numFmtId="166" fontId="8" fillId="0" borderId="53" xfId="7" applyNumberFormat="1" applyFont="1" applyBorder="1" applyAlignment="1">
      <alignment horizontal="left" vertical="top" wrapText="1"/>
    </xf>
    <xf numFmtId="167" fontId="8" fillId="0" borderId="53" xfId="7" applyNumberFormat="1" applyFont="1" applyBorder="1" applyAlignment="1">
      <alignment horizontal="left" vertical="top" wrapText="1"/>
    </xf>
    <xf numFmtId="0" fontId="4" fillId="0" borderId="36" xfId="6" applyFont="1" applyBorder="1" applyAlignment="1">
      <alignment horizontal="center" wrapText="1"/>
    </xf>
    <xf numFmtId="0" fontId="4" fillId="0" borderId="39" xfId="6" applyFont="1" applyBorder="1" applyAlignment="1">
      <alignment horizontal="center" wrapText="1"/>
    </xf>
    <xf numFmtId="0" fontId="0" fillId="0" borderId="0" xfId="0"/>
    <xf numFmtId="0" fontId="0" fillId="0" borderId="55" xfId="0" applyBorder="1"/>
    <xf numFmtId="164" fontId="4" fillId="0" borderId="0" xfId="4" applyNumberFormat="1" applyFont="1" applyBorder="1" applyAlignment="1">
      <alignment horizontal="center"/>
    </xf>
    <xf numFmtId="0" fontId="0" fillId="0" borderId="0" xfId="0"/>
    <xf numFmtId="0" fontId="4" fillId="0" borderId="42" xfId="1" applyFont="1" applyBorder="1" applyAlignment="1">
      <alignment horizontal="left" vertical="top" wrapText="1"/>
    </xf>
    <xf numFmtId="164" fontId="4" fillId="0" borderId="9" xfId="4" applyNumberFormat="1" applyFont="1" applyBorder="1" applyAlignment="1">
      <alignment horizontal="center"/>
    </xf>
    <xf numFmtId="164" fontId="4" fillId="0" borderId="13" xfId="4" applyNumberFormat="1" applyFont="1" applyBorder="1" applyAlignment="1">
      <alignment horizontal="center"/>
    </xf>
    <xf numFmtId="164" fontId="4" fillId="0" borderId="60" xfId="4" applyNumberFormat="1" applyFont="1" applyBorder="1" applyAlignment="1">
      <alignment horizontal="right" vertical="top"/>
    </xf>
    <xf numFmtId="164" fontId="7" fillId="0" borderId="60" xfId="4" applyNumberFormat="1" applyFont="1" applyBorder="1" applyAlignment="1">
      <alignment horizontal="right" vertical="top"/>
    </xf>
    <xf numFmtId="0" fontId="8" fillId="0" borderId="68" xfId="1" applyNumberFormat="1" applyFont="1" applyBorder="1" applyAlignment="1">
      <alignment horizontal="right" vertical="top"/>
    </xf>
    <xf numFmtId="0" fontId="4" fillId="0" borderId="0" xfId="11" applyFont="1" applyBorder="1" applyAlignment="1">
      <alignment horizontal="left" vertical="top" wrapText="1"/>
    </xf>
    <xf numFmtId="0" fontId="8" fillId="0" borderId="69" xfId="11" applyFont="1" applyBorder="1" applyAlignment="1">
      <alignment horizontal="left" vertical="top" wrapText="1"/>
    </xf>
    <xf numFmtId="164" fontId="8" fillId="0" borderId="70" xfId="4" applyNumberFormat="1" applyFont="1" applyBorder="1" applyAlignment="1">
      <alignment horizontal="center"/>
    </xf>
    <xf numFmtId="164" fontId="8" fillId="0" borderId="46" xfId="4" applyNumberFormat="1" applyFont="1" applyBorder="1" applyAlignment="1">
      <alignment horizontal="center"/>
    </xf>
    <xf numFmtId="164" fontId="8" fillId="0" borderId="47" xfId="4" applyNumberFormat="1" applyFont="1" applyBorder="1" applyAlignment="1">
      <alignment horizontal="right" vertical="top"/>
    </xf>
    <xf numFmtId="164" fontId="8" fillId="0" borderId="46" xfId="4" applyNumberFormat="1" applyFont="1" applyBorder="1" applyAlignment="1">
      <alignment horizontal="right" vertical="top"/>
    </xf>
    <xf numFmtId="164" fontId="7" fillId="0" borderId="47" xfId="4" applyNumberFormat="1" applyFont="1" applyBorder="1" applyAlignment="1">
      <alignment horizontal="right" vertical="top"/>
    </xf>
    <xf numFmtId="0" fontId="8" fillId="0" borderId="23" xfId="1" applyNumberFormat="1" applyFont="1" applyBorder="1" applyAlignment="1">
      <alignment horizontal="right" vertical="top"/>
    </xf>
    <xf numFmtId="0" fontId="7" fillId="0" borderId="19" xfId="6" applyFont="1" applyBorder="1" applyAlignment="1">
      <alignment horizontal="center" wrapText="1"/>
    </xf>
    <xf numFmtId="0" fontId="21" fillId="0" borderId="2" xfId="12" applyFont="1" applyBorder="1" applyAlignment="1">
      <alignment horizontal="left" vertical="top" wrapText="1"/>
    </xf>
    <xf numFmtId="164" fontId="21" fillId="0" borderId="44" xfId="12" applyNumberFormat="1" applyFont="1" applyBorder="1" applyAlignment="1">
      <alignment horizontal="right" vertical="top"/>
    </xf>
    <xf numFmtId="164" fontId="21" fillId="0" borderId="13" xfId="12" applyNumberFormat="1" applyFont="1" applyBorder="1" applyAlignment="1">
      <alignment horizontal="right" vertical="top"/>
    </xf>
    <xf numFmtId="164" fontId="7" fillId="0" borderId="13" xfId="12" applyNumberFormat="1" applyFont="1" applyBorder="1" applyAlignment="1">
      <alignment horizontal="right" vertical="top"/>
    </xf>
    <xf numFmtId="164" fontId="21" fillId="0" borderId="45" xfId="12" applyNumberFormat="1" applyFont="1" applyBorder="1" applyAlignment="1">
      <alignment horizontal="right" vertical="top"/>
    </xf>
    <xf numFmtId="0" fontId="21" fillId="0" borderId="10" xfId="12" applyFont="1" applyBorder="1" applyAlignment="1">
      <alignment horizontal="left" vertical="top" wrapText="1"/>
    </xf>
    <xf numFmtId="0" fontId="8" fillId="0" borderId="71" xfId="12" applyFont="1" applyBorder="1" applyAlignment="1">
      <alignment horizontal="left" vertical="top" wrapText="1"/>
    </xf>
    <xf numFmtId="164" fontId="8" fillId="0" borderId="49" xfId="12" applyNumberFormat="1" applyFont="1" applyBorder="1" applyAlignment="1">
      <alignment horizontal="right" vertical="top"/>
    </xf>
    <xf numFmtId="164" fontId="8" fillId="0" borderId="46" xfId="12" applyNumberFormat="1" applyFont="1" applyBorder="1" applyAlignment="1">
      <alignment horizontal="right" vertical="top"/>
    </xf>
    <xf numFmtId="164" fontId="7" fillId="0" borderId="46" xfId="12" applyNumberFormat="1" applyFont="1" applyBorder="1" applyAlignment="1">
      <alignment horizontal="right" vertical="top"/>
    </xf>
    <xf numFmtId="164" fontId="8" fillId="0" borderId="47" xfId="12" applyNumberFormat="1" applyFont="1" applyBorder="1" applyAlignment="1">
      <alignment horizontal="right" vertical="top"/>
    </xf>
    <xf numFmtId="164" fontId="8" fillId="0" borderId="72" xfId="12" applyNumberFormat="1" applyFont="1" applyBorder="1" applyAlignment="1">
      <alignment horizontal="right" vertical="top"/>
    </xf>
    <xf numFmtId="0" fontId="21" fillId="0" borderId="0" xfId="12" applyFont="1" applyBorder="1" applyAlignment="1">
      <alignment horizontal="left" vertical="top" wrapText="1"/>
    </xf>
    <xf numFmtId="0" fontId="8" fillId="0" borderId="0" xfId="12" applyFont="1" applyBorder="1" applyAlignment="1">
      <alignment horizontal="left" vertical="top" wrapText="1"/>
    </xf>
    <xf numFmtId="164" fontId="8" fillId="0" borderId="0" xfId="12" applyNumberFormat="1" applyFont="1" applyBorder="1" applyAlignment="1">
      <alignment horizontal="right" vertical="top"/>
    </xf>
    <xf numFmtId="164" fontId="8" fillId="0" borderId="0" xfId="12" applyNumberFormat="1" applyFont="1" applyBorder="1" applyAlignment="1">
      <alignment horizontal="center" vertical="top"/>
    </xf>
    <xf numFmtId="164" fontId="7" fillId="0" borderId="0" xfId="12" applyNumberFormat="1" applyFont="1" applyBorder="1" applyAlignment="1">
      <alignment horizontal="right" vertical="top"/>
    </xf>
    <xf numFmtId="164" fontId="4" fillId="0" borderId="41" xfId="14" applyNumberFormat="1" applyFont="1" applyBorder="1" applyAlignment="1">
      <alignment horizontal="right" vertical="top"/>
    </xf>
    <xf numFmtId="164" fontId="4" fillId="0" borderId="8" xfId="14" applyNumberFormat="1" applyFont="1" applyBorder="1" applyAlignment="1">
      <alignment horizontal="right" vertical="top"/>
    </xf>
    <xf numFmtId="164" fontId="4" fillId="0" borderId="13" xfId="14" applyNumberFormat="1" applyFont="1" applyBorder="1" applyAlignment="1">
      <alignment horizontal="right" vertical="top"/>
    </xf>
    <xf numFmtId="164" fontId="4" fillId="0" borderId="45" xfId="14" applyNumberFormat="1" applyFont="1" applyBorder="1" applyAlignment="1">
      <alignment horizontal="right" vertical="top"/>
    </xf>
    <xf numFmtId="0" fontId="1" fillId="0" borderId="0" xfId="0" applyFont="1"/>
    <xf numFmtId="0" fontId="4" fillId="0" borderId="42" xfId="1" applyFont="1" applyBorder="1" applyAlignment="1">
      <alignment vertical="top" wrapText="1"/>
    </xf>
    <xf numFmtId="164" fontId="4" fillId="0" borderId="73" xfId="2" applyNumberFormat="1" applyFont="1" applyBorder="1" applyAlignment="1">
      <alignment horizontal="right"/>
    </xf>
    <xf numFmtId="164" fontId="4" fillId="0" borderId="51" xfId="2" applyNumberFormat="1" applyFont="1" applyBorder="1" applyAlignment="1">
      <alignment horizontal="right"/>
    </xf>
    <xf numFmtId="164" fontId="4" fillId="0" borderId="44" xfId="2" applyNumberFormat="1" applyFont="1" applyBorder="1" applyAlignment="1">
      <alignment horizontal="right"/>
    </xf>
    <xf numFmtId="164" fontId="7" fillId="0" borderId="51" xfId="2" applyNumberFormat="1" applyFont="1" applyBorder="1" applyAlignment="1">
      <alignment horizontal="right"/>
    </xf>
    <xf numFmtId="164" fontId="8" fillId="0" borderId="10" xfId="2" applyNumberFormat="1" applyFont="1" applyBorder="1" applyAlignment="1">
      <alignment horizontal="right"/>
    </xf>
    <xf numFmtId="0" fontId="4" fillId="0" borderId="0" xfId="1" applyFont="1" applyBorder="1" applyAlignment="1">
      <alignment vertical="top" wrapText="1"/>
    </xf>
    <xf numFmtId="164" fontId="4" fillId="0" borderId="74" xfId="2" applyNumberFormat="1" applyFont="1" applyBorder="1" applyAlignment="1">
      <alignment horizontal="right"/>
    </xf>
    <xf numFmtId="164" fontId="4" fillId="0" borderId="13" xfId="2" applyNumberFormat="1" applyFont="1" applyBorder="1" applyAlignment="1">
      <alignment horizontal="right"/>
    </xf>
    <xf numFmtId="164" fontId="4" fillId="0" borderId="75" xfId="2" applyNumberFormat="1" applyFont="1" applyBorder="1" applyAlignment="1">
      <alignment horizontal="right"/>
    </xf>
    <xf numFmtId="164" fontId="4" fillId="0" borderId="21" xfId="2" applyNumberFormat="1" applyFont="1" applyBorder="1" applyAlignment="1">
      <alignment horizontal="right"/>
    </xf>
    <xf numFmtId="164" fontId="7" fillId="0" borderId="44" xfId="2" applyNumberFormat="1" applyFont="1" applyBorder="1" applyAlignment="1">
      <alignment horizontal="right"/>
    </xf>
    <xf numFmtId="164" fontId="8" fillId="0" borderId="45" xfId="2" applyNumberFormat="1" applyFont="1" applyBorder="1" applyAlignment="1">
      <alignment horizontal="right"/>
    </xf>
    <xf numFmtId="0" fontId="8" fillId="0" borderId="23" xfId="1" applyFont="1" applyBorder="1" applyAlignment="1">
      <alignment horizontal="left" vertical="top" wrapText="1"/>
    </xf>
    <xf numFmtId="164" fontId="8" fillId="0" borderId="46" xfId="2" applyNumberFormat="1" applyFont="1" applyBorder="1" applyAlignment="1">
      <alignment horizontal="right"/>
    </xf>
    <xf numFmtId="164" fontId="8" fillId="0" borderId="25" xfId="2" applyNumberFormat="1" applyFont="1" applyBorder="1" applyAlignment="1">
      <alignment horizontal="right"/>
    </xf>
    <xf numFmtId="164" fontId="8" fillId="0" borderId="49" xfId="2" applyNumberFormat="1" applyFont="1" applyBorder="1" applyAlignment="1">
      <alignment horizontal="right"/>
    </xf>
    <xf numFmtId="164" fontId="7" fillId="0" borderId="46" xfId="2" applyNumberFormat="1" applyFont="1" applyBorder="1" applyAlignment="1">
      <alignment horizontal="right"/>
    </xf>
    <xf numFmtId="164" fontId="8" fillId="0" borderId="50" xfId="2" applyNumberFormat="1" applyFont="1" applyBorder="1" applyAlignment="1">
      <alignment horizontal="right"/>
    </xf>
    <xf numFmtId="0" fontId="8" fillId="0" borderId="0" xfId="2" applyFont="1" applyBorder="1" applyAlignment="1">
      <alignment vertical="top" wrapText="1"/>
    </xf>
    <xf numFmtId="164" fontId="8" fillId="0" borderId="0" xfId="2" applyNumberFormat="1" applyFont="1" applyBorder="1" applyAlignment="1">
      <alignment horizontal="right"/>
    </xf>
    <xf numFmtId="0" fontId="4" fillId="0" borderId="1" xfId="5" applyFont="1" applyBorder="1" applyAlignment="1">
      <alignment vertical="top" wrapText="1"/>
    </xf>
    <xf numFmtId="0" fontId="4" fillId="0" borderId="2" xfId="5" applyFont="1" applyBorder="1" applyAlignment="1">
      <alignment vertical="top" wrapText="1"/>
    </xf>
    <xf numFmtId="164" fontId="4" fillId="0" borderId="44" xfId="5" applyNumberFormat="1" applyFont="1" applyBorder="1" applyAlignment="1">
      <alignment horizontal="right"/>
    </xf>
    <xf numFmtId="164" fontId="4" fillId="0" borderId="13" xfId="5" applyNumberFormat="1" applyFont="1" applyBorder="1" applyAlignment="1">
      <alignment horizontal="right"/>
    </xf>
    <xf numFmtId="164" fontId="4" fillId="0" borderId="13" xfId="6" applyNumberFormat="1" applyFont="1" applyBorder="1" applyAlignment="1">
      <alignment horizontal="right"/>
    </xf>
    <xf numFmtId="164" fontId="4" fillId="0" borderId="45" xfId="6" applyNumberFormat="1" applyFont="1" applyBorder="1" applyAlignment="1">
      <alignment horizontal="right"/>
    </xf>
    <xf numFmtId="0" fontId="4" fillId="0" borderId="9" xfId="5" applyFont="1" applyBorder="1" applyAlignment="1">
      <alignment vertical="top" wrapText="1"/>
    </xf>
    <xf numFmtId="0" fontId="4" fillId="0" borderId="10" xfId="5" applyFont="1" applyBorder="1" applyAlignment="1">
      <alignment vertical="top" wrapText="1"/>
    </xf>
    <xf numFmtId="0" fontId="4" fillId="0" borderId="16" xfId="5" applyFont="1" applyBorder="1" applyAlignment="1">
      <alignment vertical="top" wrapText="1"/>
    </xf>
    <xf numFmtId="164" fontId="8" fillId="0" borderId="39" xfId="5" applyNumberFormat="1" applyFont="1" applyBorder="1" applyAlignment="1">
      <alignment horizontal="right"/>
    </xf>
    <xf numFmtId="164" fontId="8" fillId="0" borderId="19" xfId="5" applyNumberFormat="1" applyFont="1" applyBorder="1" applyAlignment="1">
      <alignment horizontal="right"/>
    </xf>
    <xf numFmtId="164" fontId="8" fillId="0" borderId="40" xfId="5" applyNumberFormat="1" applyFont="1" applyBorder="1" applyAlignment="1">
      <alignment horizontal="right"/>
    </xf>
    <xf numFmtId="0" fontId="4" fillId="0" borderId="0" xfId="5" applyFont="1" applyBorder="1" applyAlignment="1">
      <alignment vertical="top" wrapText="1"/>
    </xf>
    <xf numFmtId="0" fontId="8" fillId="0" borderId="0" xfId="1" applyFont="1" applyBorder="1" applyAlignment="1">
      <alignment horizontal="left" vertical="top" wrapText="1"/>
    </xf>
    <xf numFmtId="164" fontId="8" fillId="0" borderId="0" xfId="5" applyNumberFormat="1" applyFont="1" applyBorder="1" applyAlignment="1">
      <alignment horizontal="right" vertical="top"/>
    </xf>
    <xf numFmtId="164" fontId="8" fillId="0" borderId="0" xfId="5" applyNumberFormat="1" applyFont="1" applyBorder="1" applyAlignment="1">
      <alignment horizontal="right"/>
    </xf>
    <xf numFmtId="164" fontId="7" fillId="0" borderId="0" xfId="2" applyNumberFormat="1" applyFont="1" applyBorder="1" applyAlignment="1">
      <alignment horizontal="right"/>
    </xf>
    <xf numFmtId="164" fontId="8" fillId="0" borderId="0" xfId="5" applyNumberFormat="1" applyFont="1" applyBorder="1" applyAlignment="1">
      <alignment horizontal="center"/>
    </xf>
    <xf numFmtId="0" fontId="4" fillId="0" borderId="0" xfId="15" applyFont="1" applyBorder="1" applyAlignment="1">
      <alignment horizontal="left" vertical="top" wrapText="1"/>
    </xf>
    <xf numFmtId="0" fontId="4" fillId="0" borderId="2" xfId="15" applyFont="1" applyBorder="1" applyAlignment="1">
      <alignment horizontal="left" vertical="top" wrapText="1"/>
    </xf>
    <xf numFmtId="164" fontId="4" fillId="0" borderId="41" xfId="15" applyNumberFormat="1" applyFont="1" applyBorder="1" applyAlignment="1">
      <alignment horizontal="right"/>
    </xf>
    <xf numFmtId="164" fontId="4" fillId="0" borderId="8" xfId="15" applyNumberFormat="1" applyFont="1" applyBorder="1" applyAlignment="1">
      <alignment horizontal="right"/>
    </xf>
    <xf numFmtId="0" fontId="4" fillId="0" borderId="10" xfId="15" applyFont="1" applyBorder="1" applyAlignment="1">
      <alignment horizontal="left" vertical="top" wrapText="1"/>
    </xf>
    <xf numFmtId="164" fontId="4" fillId="0" borderId="13" xfId="15" applyNumberFormat="1" applyFont="1" applyBorder="1" applyAlignment="1">
      <alignment horizontal="right"/>
    </xf>
    <xf numFmtId="164" fontId="4" fillId="0" borderId="45" xfId="15" applyNumberFormat="1" applyFont="1" applyBorder="1" applyAlignment="1">
      <alignment horizontal="right"/>
    </xf>
    <xf numFmtId="0" fontId="8" fillId="0" borderId="0" xfId="11" applyFont="1" applyBorder="1" applyAlignment="1">
      <alignment horizontal="left" vertical="top" wrapText="1"/>
    </xf>
    <xf numFmtId="164" fontId="8" fillId="0" borderId="0" xfId="4" applyNumberFormat="1" applyFont="1" applyBorder="1" applyAlignment="1">
      <alignment horizontal="center"/>
    </xf>
    <xf numFmtId="164" fontId="7" fillId="0" borderId="0" xfId="4" applyNumberFormat="1" applyFont="1" applyBorder="1" applyAlignment="1">
      <alignment horizontal="right" vertical="top"/>
    </xf>
    <xf numFmtId="0" fontId="8" fillId="0" borderId="0" xfId="1" applyNumberFormat="1" applyFont="1" applyBorder="1" applyAlignment="1">
      <alignment horizontal="right" vertical="top"/>
    </xf>
    <xf numFmtId="0" fontId="4" fillId="0" borderId="0" xfId="1" applyFont="1" applyBorder="1" applyAlignment="1">
      <alignment horizontal="left" vertical="top" wrapText="1"/>
    </xf>
    <xf numFmtId="0" fontId="4" fillId="0" borderId="51" xfId="1" applyFont="1" applyBorder="1" applyAlignment="1">
      <alignment horizontal="left" vertical="top" wrapText="1"/>
    </xf>
    <xf numFmtId="0" fontId="4" fillId="0" borderId="51" xfId="11" applyFont="1" applyBorder="1" applyAlignment="1">
      <alignment horizontal="left" vertical="top" wrapText="1"/>
    </xf>
    <xf numFmtId="0" fontId="8" fillId="0" borderId="66" xfId="11" applyFont="1" applyBorder="1" applyAlignment="1">
      <alignment horizontal="left" vertical="top" wrapText="1"/>
    </xf>
    <xf numFmtId="0" fontId="21" fillId="0" borderId="51" xfId="12" applyFont="1" applyBorder="1" applyAlignment="1">
      <alignment horizontal="left" vertical="top" wrapText="1"/>
    </xf>
    <xf numFmtId="164" fontId="4" fillId="0" borderId="0" xfId="12" applyNumberFormat="1" applyFont="1" applyBorder="1" applyAlignment="1">
      <alignment horizontal="right" vertical="top"/>
    </xf>
    <xf numFmtId="164" fontId="8" fillId="0" borderId="0" xfId="7" applyNumberFormat="1" applyFont="1" applyBorder="1" applyAlignment="1">
      <alignment horizontal="center" vertical="top"/>
    </xf>
    <xf numFmtId="0" fontId="4" fillId="0" borderId="0" xfId="8" applyFont="1" applyBorder="1" applyAlignment="1">
      <alignment horizontal="left" vertical="top" wrapText="1"/>
    </xf>
    <xf numFmtId="0" fontId="4" fillId="0" borderId="12" xfId="8" applyFont="1" applyBorder="1" applyAlignment="1">
      <alignment horizontal="center" wrapText="1"/>
    </xf>
    <xf numFmtId="0" fontId="4" fillId="0" borderId="19" xfId="8" applyFont="1" applyBorder="1" applyAlignment="1">
      <alignment horizontal="center" wrapText="1"/>
    </xf>
    <xf numFmtId="0" fontId="4" fillId="0" borderId="51" xfId="1" applyFont="1" applyBorder="1" applyAlignment="1">
      <alignment vertical="top" wrapText="1"/>
    </xf>
    <xf numFmtId="166" fontId="8" fillId="0" borderId="53" xfId="3" applyNumberFormat="1" applyFont="1" applyBorder="1" applyAlignment="1">
      <alignment horizontal="left" vertical="top" wrapText="1"/>
    </xf>
    <xf numFmtId="166" fontId="8" fillId="0" borderId="67" xfId="7" applyNumberFormat="1" applyFont="1" applyBorder="1" applyAlignment="1">
      <alignment horizontal="left" vertical="top" wrapText="1"/>
    </xf>
    <xf numFmtId="166" fontId="8" fillId="0" borderId="54" xfId="2" applyNumberFormat="1" applyFont="1" applyBorder="1" applyAlignment="1">
      <alignment horizontal="right"/>
    </xf>
    <xf numFmtId="166" fontId="8" fillId="0" borderId="53" xfId="2" applyNumberFormat="1" applyFont="1" applyBorder="1" applyAlignment="1">
      <alignment horizontal="right"/>
    </xf>
    <xf numFmtId="166" fontId="8" fillId="0" borderId="0" xfId="7" applyNumberFormat="1" applyFont="1" applyBorder="1" applyAlignment="1">
      <alignment horizontal="right" vertical="top"/>
    </xf>
    <xf numFmtId="166" fontId="8" fillId="0" borderId="0" xfId="7" applyNumberFormat="1" applyFont="1" applyBorder="1" applyAlignment="1">
      <alignment horizontal="left" vertical="top" wrapText="1"/>
    </xf>
    <xf numFmtId="166" fontId="7" fillId="0" borderId="0" xfId="7" applyNumberFormat="1" applyFont="1" applyBorder="1" applyAlignment="1">
      <alignment horizontal="right" vertical="top"/>
    </xf>
    <xf numFmtId="166" fontId="0" fillId="0" borderId="0" xfId="0" applyNumberFormat="1"/>
    <xf numFmtId="168" fontId="8" fillId="0" borderId="0" xfId="7" applyNumberFormat="1" applyFont="1" applyBorder="1" applyAlignment="1">
      <alignment horizontal="left" vertical="top" wrapText="1"/>
    </xf>
    <xf numFmtId="169" fontId="8" fillId="0" borderId="0" xfId="7" applyNumberFormat="1" applyFont="1" applyBorder="1" applyAlignment="1">
      <alignment horizontal="left" vertical="top" wrapText="1"/>
    </xf>
    <xf numFmtId="0" fontId="0" fillId="0" borderId="0" xfId="0"/>
    <xf numFmtId="0" fontId="4" fillId="0" borderId="36" xfId="10" applyFont="1" applyBorder="1" applyAlignment="1">
      <alignment horizontal="center" wrapText="1"/>
    </xf>
    <xf numFmtId="0" fontId="4" fillId="0" borderId="39" xfId="10" applyFont="1" applyBorder="1" applyAlignment="1">
      <alignment horizontal="center" wrapText="1"/>
    </xf>
    <xf numFmtId="166" fontId="8" fillId="0" borderId="0" xfId="4" applyNumberFormat="1" applyFont="1" applyBorder="1" applyAlignment="1">
      <alignment horizontal="right" vertical="top"/>
    </xf>
    <xf numFmtId="170" fontId="8" fillId="0" borderId="0" xfId="7" applyNumberFormat="1" applyFont="1" applyBorder="1" applyAlignment="1">
      <alignment horizontal="left" vertical="top" wrapText="1"/>
    </xf>
    <xf numFmtId="0" fontId="0" fillId="0" borderId="0" xfId="0"/>
    <xf numFmtId="0" fontId="0" fillId="0" borderId="55" xfId="0" applyBorder="1"/>
    <xf numFmtId="167" fontId="8" fillId="0" borderId="67" xfId="7" applyNumberFormat="1" applyFont="1" applyBorder="1" applyAlignment="1">
      <alignment horizontal="left" vertical="top" wrapText="1"/>
    </xf>
    <xf numFmtId="171" fontId="8" fillId="0" borderId="0" xfId="7" applyNumberFormat="1" applyFont="1" applyBorder="1" applyAlignment="1">
      <alignment horizontal="left" vertical="top" wrapText="1"/>
    </xf>
    <xf numFmtId="171" fontId="8" fillId="0" borderId="67" xfId="7" applyNumberFormat="1" applyFont="1" applyBorder="1" applyAlignment="1">
      <alignment horizontal="left" vertical="top" wrapText="1"/>
    </xf>
    <xf numFmtId="164" fontId="8" fillId="0" borderId="0" xfId="9" applyNumberFormat="1" applyFont="1" applyBorder="1" applyAlignment="1">
      <alignment horizontal="right"/>
    </xf>
    <xf numFmtId="164" fontId="8" fillId="0" borderId="0" xfId="9" applyNumberFormat="1" applyFont="1" applyBorder="1" applyAlignment="1">
      <alignment horizontal="center"/>
    </xf>
    <xf numFmtId="0" fontId="4" fillId="0" borderId="0" xfId="17" applyFont="1" applyBorder="1" applyAlignment="1">
      <alignment horizontal="left" vertical="top" wrapText="1"/>
    </xf>
    <xf numFmtId="0" fontId="8" fillId="0" borderId="0" xfId="9" applyFont="1" applyBorder="1" applyAlignment="1">
      <alignment horizontal="left" vertical="top" wrapText="1"/>
    </xf>
    <xf numFmtId="0" fontId="4" fillId="0" borderId="2" xfId="17" applyFont="1" applyBorder="1" applyAlignment="1">
      <alignment horizontal="left" vertical="top" wrapText="1"/>
    </xf>
    <xf numFmtId="164" fontId="4" fillId="0" borderId="41" xfId="17" applyNumberFormat="1" applyFont="1" applyBorder="1" applyAlignment="1">
      <alignment horizontal="right"/>
    </xf>
    <xf numFmtId="164" fontId="4" fillId="0" borderId="8" xfId="17" applyNumberFormat="1" applyFont="1" applyBorder="1" applyAlignment="1">
      <alignment horizontal="right"/>
    </xf>
    <xf numFmtId="0" fontId="4" fillId="0" borderId="10" xfId="17" applyFont="1" applyBorder="1" applyAlignment="1">
      <alignment horizontal="left" vertical="top" wrapText="1"/>
    </xf>
    <xf numFmtId="164" fontId="4" fillId="0" borderId="13" xfId="17" applyNumberFormat="1" applyFont="1" applyBorder="1" applyAlignment="1">
      <alignment horizontal="right"/>
    </xf>
    <xf numFmtId="164" fontId="4" fillId="0" borderId="45" xfId="17" applyNumberFormat="1" applyFont="1" applyBorder="1" applyAlignment="1">
      <alignment horizontal="right"/>
    </xf>
    <xf numFmtId="166" fontId="8" fillId="0" borderId="53" xfId="4" applyNumberFormat="1" applyFont="1" applyBorder="1" applyAlignment="1">
      <alignment horizontal="right" vertical="top"/>
    </xf>
    <xf numFmtId="171" fontId="8" fillId="0" borderId="53" xfId="3" applyNumberFormat="1" applyFont="1" applyBorder="1" applyAlignment="1">
      <alignment horizontal="left" vertical="top" wrapText="1"/>
    </xf>
    <xf numFmtId="171" fontId="8" fillId="0" borderId="67" xfId="11" applyNumberFormat="1" applyFont="1" applyBorder="1" applyAlignment="1">
      <alignment horizontal="left" vertical="top" wrapText="1"/>
    </xf>
    <xf numFmtId="171" fontId="8" fillId="0" borderId="54" xfId="4" applyNumberFormat="1" applyFont="1" applyBorder="1" applyAlignment="1">
      <alignment horizontal="center"/>
    </xf>
    <xf numFmtId="171" fontId="8" fillId="0" borderId="53" xfId="4" applyNumberFormat="1" applyFont="1" applyBorder="1" applyAlignment="1">
      <alignment horizontal="center"/>
    </xf>
    <xf numFmtId="171" fontId="8" fillId="0" borderId="53" xfId="4" applyNumberFormat="1" applyFont="1" applyBorder="1" applyAlignment="1">
      <alignment horizontal="right" vertical="top"/>
    </xf>
    <xf numFmtId="171" fontId="7" fillId="0" borderId="53" xfId="4" applyNumberFormat="1" applyFont="1" applyBorder="1" applyAlignment="1">
      <alignment horizontal="right" vertical="top"/>
    </xf>
    <xf numFmtId="171" fontId="8" fillId="0" borderId="53" xfId="1" applyNumberFormat="1" applyFont="1" applyBorder="1" applyAlignment="1">
      <alignment horizontal="right" vertical="top"/>
    </xf>
    <xf numFmtId="171" fontId="0" fillId="0" borderId="0" xfId="0" applyNumberFormat="1"/>
    <xf numFmtId="0" fontId="4" fillId="0" borderId="0" xfId="5" applyFont="1" applyBorder="1" applyAlignment="1">
      <alignment horizontal="left" vertical="top" wrapText="1"/>
    </xf>
    <xf numFmtId="166" fontId="4" fillId="0" borderId="53" xfId="4" applyNumberFormat="1" applyFont="1" applyBorder="1" applyAlignment="1">
      <alignment horizontal="right"/>
    </xf>
    <xf numFmtId="166" fontId="4" fillId="0" borderId="0" xfId="4" applyNumberFormat="1" applyFont="1" applyBorder="1" applyAlignment="1">
      <alignment horizontal="right"/>
    </xf>
    <xf numFmtId="166" fontId="8" fillId="0" borderId="53" xfId="4" applyNumberFormat="1" applyFont="1" applyBorder="1" applyAlignment="1">
      <alignment horizontal="right" wrapText="1"/>
    </xf>
    <xf numFmtId="166" fontId="8" fillId="0" borderId="53" xfId="4" applyNumberFormat="1" applyFont="1" applyBorder="1" applyAlignment="1">
      <alignment horizontal="right"/>
    </xf>
    <xf numFmtId="166" fontId="8" fillId="0" borderId="53" xfId="3" applyNumberFormat="1" applyFont="1" applyBorder="1" applyAlignment="1">
      <alignment horizontal="right" vertical="top"/>
    </xf>
    <xf numFmtId="166" fontId="7" fillId="0" borderId="53" xfId="3" applyNumberFormat="1" applyFont="1" applyBorder="1" applyAlignment="1">
      <alignment horizontal="right" vertical="top"/>
    </xf>
    <xf numFmtId="166" fontId="8" fillId="0" borderId="53" xfId="3" applyNumberFormat="1" applyFont="1" applyBorder="1" applyAlignment="1">
      <alignment vertical="top"/>
    </xf>
    <xf numFmtId="164" fontId="8" fillId="0" borderId="55" xfId="3" applyNumberFormat="1" applyFont="1" applyBorder="1" applyAlignment="1">
      <alignment vertical="top"/>
    </xf>
    <xf numFmtId="170" fontId="8" fillId="0" borderId="53" xfId="3" applyNumberFormat="1" applyFont="1" applyBorder="1" applyAlignment="1">
      <alignment horizontal="left" vertical="top" wrapText="1"/>
    </xf>
    <xf numFmtId="167" fontId="8" fillId="0" borderId="53" xfId="3" applyNumberFormat="1" applyFont="1" applyBorder="1" applyAlignment="1">
      <alignment horizontal="left" vertical="top" wrapText="1"/>
    </xf>
    <xf numFmtId="167" fontId="8" fillId="0" borderId="54" xfId="4" applyNumberFormat="1" applyFont="1" applyBorder="1" applyAlignment="1">
      <alignment horizontal="right" wrapText="1"/>
    </xf>
    <xf numFmtId="167" fontId="8" fillId="0" borderId="53" xfId="4" applyNumberFormat="1" applyFont="1" applyBorder="1" applyAlignment="1">
      <alignment horizontal="right"/>
    </xf>
    <xf numFmtId="167" fontId="8" fillId="0" borderId="53" xfId="4" applyNumberFormat="1" applyFont="1" applyBorder="1" applyAlignment="1">
      <alignment horizontal="right" vertical="top"/>
    </xf>
    <xf numFmtId="167" fontId="4" fillId="0" borderId="53" xfId="4" applyNumberFormat="1" applyFont="1" applyBorder="1" applyAlignment="1">
      <alignment horizontal="right"/>
    </xf>
    <xf numFmtId="167" fontId="4" fillId="0" borderId="0" xfId="4" applyNumberFormat="1" applyFont="1" applyBorder="1" applyAlignment="1">
      <alignment horizontal="right"/>
    </xf>
    <xf numFmtId="167" fontId="8" fillId="0" borderId="53" xfId="4" applyNumberFormat="1" applyFont="1" applyBorder="1" applyAlignment="1">
      <alignment horizontal="right" wrapText="1"/>
    </xf>
    <xf numFmtId="167" fontId="8" fillId="0" borderId="53" xfId="3" applyNumberFormat="1" applyFont="1" applyBorder="1" applyAlignment="1">
      <alignment horizontal="right" vertical="top"/>
    </xf>
    <xf numFmtId="167" fontId="7" fillId="0" borderId="53" xfId="3" applyNumberFormat="1" applyFont="1" applyBorder="1" applyAlignment="1">
      <alignment horizontal="right" vertical="top"/>
    </xf>
    <xf numFmtId="167" fontId="8" fillId="0" borderId="53" xfId="3" applyNumberFormat="1" applyFont="1" applyBorder="1" applyAlignment="1">
      <alignment vertical="top"/>
    </xf>
    <xf numFmtId="167" fontId="8" fillId="0" borderId="0" xfId="3" applyNumberFormat="1" applyFont="1" applyBorder="1" applyAlignment="1">
      <alignment vertical="top"/>
    </xf>
    <xf numFmtId="167" fontId="1" fillId="0" borderId="0" xfId="0" applyNumberFormat="1" applyFont="1" applyAlignment="1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0" fillId="0" borderId="0" xfId="0"/>
    <xf numFmtId="0" fontId="14" fillId="0" borderId="83" xfId="0" applyFont="1" applyBorder="1" applyAlignment="1">
      <alignment horizontal="left"/>
    </xf>
    <xf numFmtId="0" fontId="14" fillId="0" borderId="84" xfId="0" applyFont="1" applyBorder="1"/>
    <xf numFmtId="0" fontId="14" fillId="0" borderId="86" xfId="0" applyFont="1" applyBorder="1" applyAlignment="1">
      <alignment wrapText="1"/>
    </xf>
    <xf numFmtId="0" fontId="14" fillId="0" borderId="87" xfId="0" applyFont="1" applyBorder="1" applyAlignment="1">
      <alignment wrapText="1"/>
    </xf>
    <xf numFmtId="0" fontId="14" fillId="0" borderId="89" xfId="0" applyFont="1" applyBorder="1" applyAlignment="1">
      <alignment horizontal="left"/>
    </xf>
    <xf numFmtId="166" fontId="14" fillId="0" borderId="83" xfId="0" applyNumberFormat="1" applyFont="1" applyBorder="1"/>
    <xf numFmtId="166" fontId="14" fillId="0" borderId="80" xfId="0" applyNumberFormat="1" applyFont="1" applyBorder="1"/>
    <xf numFmtId="166" fontId="14" fillId="0" borderId="89" xfId="0" applyNumberFormat="1" applyFont="1" applyBorder="1"/>
    <xf numFmtId="166" fontId="14" fillId="0" borderId="90" xfId="0" applyNumberFormat="1" applyFont="1" applyBorder="1"/>
    <xf numFmtId="0" fontId="14" fillId="0" borderId="83" xfId="0" applyFont="1" applyBorder="1" applyAlignment="1">
      <alignment horizontal="center"/>
    </xf>
    <xf numFmtId="0" fontId="17" fillId="0" borderId="85" xfId="0" applyFont="1" applyBorder="1" applyAlignment="1">
      <alignment wrapText="1"/>
    </xf>
    <xf numFmtId="0" fontId="17" fillId="0" borderId="73" xfId="0" applyFont="1" applyBorder="1"/>
    <xf numFmtId="0" fontId="17" fillId="0" borderId="88" xfId="0" applyFont="1" applyBorder="1"/>
    <xf numFmtId="0" fontId="17" fillId="0" borderId="82" xfId="0" applyFont="1" applyBorder="1"/>
    <xf numFmtId="166" fontId="14" fillId="0" borderId="84" xfId="0" applyNumberFormat="1" applyFont="1" applyBorder="1"/>
    <xf numFmtId="166" fontId="14" fillId="0" borderId="81" xfId="0" applyNumberFormat="1" applyFont="1" applyBorder="1"/>
    <xf numFmtId="166" fontId="14" fillId="0" borderId="91" xfId="0" applyNumberFormat="1" applyFont="1" applyBorder="1"/>
    <xf numFmtId="166" fontId="14" fillId="0" borderId="22" xfId="0" applyNumberFormat="1" applyFont="1" applyBorder="1"/>
    <xf numFmtId="166" fontId="14" fillId="0" borderId="92" xfId="0" applyNumberFormat="1" applyFont="1" applyBorder="1"/>
    <xf numFmtId="166" fontId="14" fillId="0" borderId="93" xfId="0" applyNumberFormat="1" applyFont="1" applyBorder="1"/>
    <xf numFmtId="0" fontId="22" fillId="2" borderId="0" xfId="0" applyFont="1" applyFill="1"/>
    <xf numFmtId="0" fontId="0" fillId="3" borderId="0" xfId="0" applyFill="1"/>
    <xf numFmtId="0" fontId="8" fillId="0" borderId="0" xfId="3" applyFont="1" applyBorder="1" applyAlignment="1">
      <alignment horizontal="left" wrapText="1"/>
    </xf>
    <xf numFmtId="164" fontId="4" fillId="0" borderId="0" xfId="4" applyNumberFormat="1" applyFont="1" applyBorder="1" applyAlignment="1">
      <alignment horizontal="center" vertical="top"/>
    </xf>
    <xf numFmtId="0" fontId="4" fillId="0" borderId="38" xfId="6" applyFont="1" applyBorder="1" applyAlignment="1">
      <alignment horizontal="center" wrapText="1"/>
    </xf>
    <xf numFmtId="0" fontId="4" fillId="0" borderId="26" xfId="6" applyFont="1" applyBorder="1" applyAlignment="1">
      <alignment horizontal="center" wrapText="1"/>
    </xf>
    <xf numFmtId="0" fontId="4" fillId="0" borderId="39" xfId="6" applyFont="1" applyBorder="1" applyAlignment="1">
      <alignment horizontal="center" wrapText="1"/>
    </xf>
    <xf numFmtId="0" fontId="4" fillId="0" borderId="1" xfId="16" applyFont="1" applyBorder="1" applyAlignment="1">
      <alignment horizontal="left" vertical="top" wrapText="1"/>
    </xf>
    <xf numFmtId="0" fontId="4" fillId="0" borderId="9" xfId="16" applyFont="1" applyBorder="1" applyAlignment="1">
      <alignment horizontal="left" vertical="top" wrapText="1"/>
    </xf>
    <xf numFmtId="0" fontId="4" fillId="0" borderId="16" xfId="16" applyFont="1" applyBorder="1" applyAlignment="1">
      <alignment horizontal="left" vertical="top" wrapText="1"/>
    </xf>
    <xf numFmtId="164" fontId="4" fillId="0" borderId="62" xfId="8" applyNumberFormat="1" applyFont="1" applyBorder="1" applyAlignment="1">
      <alignment horizontal="center" vertical="top"/>
    </xf>
    <xf numFmtId="164" fontId="4" fillId="0" borderId="42" xfId="8" applyNumberFormat="1" applyFont="1" applyBorder="1" applyAlignment="1">
      <alignment horizontal="center" vertical="top"/>
    </xf>
    <xf numFmtId="164" fontId="4" fillId="0" borderId="43" xfId="8" applyNumberFormat="1" applyFont="1" applyBorder="1" applyAlignment="1">
      <alignment horizontal="center" vertical="top"/>
    </xf>
    <xf numFmtId="164" fontId="4" fillId="0" borderId="60" xfId="8" applyNumberFormat="1" applyFont="1" applyBorder="1" applyAlignment="1">
      <alignment horizontal="center" vertical="top"/>
    </xf>
    <xf numFmtId="164" fontId="4" fillId="0" borderId="0" xfId="8" applyNumberFormat="1" applyFont="1" applyBorder="1" applyAlignment="1">
      <alignment horizontal="center" vertical="top"/>
    </xf>
    <xf numFmtId="164" fontId="4" fillId="0" borderId="44" xfId="8" applyNumberFormat="1" applyFont="1" applyBorder="1" applyAlignment="1">
      <alignment horizontal="center" vertical="top"/>
    </xf>
    <xf numFmtId="164" fontId="8" fillId="0" borderId="47" xfId="7" applyNumberFormat="1" applyFont="1" applyBorder="1" applyAlignment="1">
      <alignment horizontal="center" vertical="top"/>
    </xf>
    <xf numFmtId="164" fontId="8" fillId="0" borderId="48" xfId="7" applyNumberFormat="1" applyFont="1" applyBorder="1" applyAlignment="1">
      <alignment horizontal="center" vertical="top"/>
    </xf>
    <xf numFmtId="164" fontId="8" fillId="0" borderId="49" xfId="7" applyNumberFormat="1" applyFont="1" applyBorder="1" applyAlignment="1">
      <alignment horizontal="center" vertical="top"/>
    </xf>
    <xf numFmtId="0" fontId="4" fillId="0" borderId="1" xfId="16" applyFont="1" applyBorder="1" applyAlignment="1">
      <alignment horizontal="left" wrapText="1"/>
    </xf>
    <xf numFmtId="0" fontId="4" fillId="0" borderId="2" xfId="16" applyFont="1" applyBorder="1" applyAlignment="1">
      <alignment horizontal="left" wrapText="1"/>
    </xf>
    <xf numFmtId="0" fontId="4" fillId="0" borderId="9" xfId="16" applyFont="1" applyBorder="1" applyAlignment="1">
      <alignment horizontal="left" wrapText="1"/>
    </xf>
    <xf numFmtId="0" fontId="4" fillId="0" borderId="10" xfId="16" applyFont="1" applyBorder="1" applyAlignment="1">
      <alignment horizontal="left" wrapText="1"/>
    </xf>
    <xf numFmtId="0" fontId="4" fillId="0" borderId="16" xfId="16" applyFont="1" applyBorder="1" applyAlignment="1">
      <alignment horizontal="left" wrapText="1"/>
    </xf>
    <xf numFmtId="0" fontId="4" fillId="0" borderId="17" xfId="16" applyFont="1" applyBorder="1" applyAlignment="1">
      <alignment horizontal="left" wrapText="1"/>
    </xf>
    <xf numFmtId="0" fontId="4" fillId="0" borderId="28" xfId="6" applyFont="1" applyBorder="1" applyAlignment="1">
      <alignment horizontal="center" wrapText="1"/>
    </xf>
    <xf numFmtId="0" fontId="4" fillId="0" borderId="6" xfId="6" applyFont="1" applyBorder="1" applyAlignment="1">
      <alignment horizontal="center" wrapText="1"/>
    </xf>
    <xf numFmtId="0" fontId="4" fillId="0" borderId="29" xfId="6" applyFont="1" applyBorder="1" applyAlignment="1">
      <alignment horizontal="center" wrapText="1"/>
    </xf>
    <xf numFmtId="0" fontId="4" fillId="0" borderId="30" xfId="6" applyFont="1" applyBorder="1" applyAlignment="1">
      <alignment horizontal="center" wrapText="1"/>
    </xf>
    <xf numFmtId="0" fontId="9" fillId="0" borderId="30" xfId="2" applyFont="1" applyBorder="1" applyAlignment="1">
      <alignment horizontal="center" wrapText="1"/>
    </xf>
    <xf numFmtId="0" fontId="9" fillId="0" borderId="6" xfId="2" applyFont="1" applyBorder="1" applyAlignment="1">
      <alignment horizontal="center" wrapText="1"/>
    </xf>
    <xf numFmtId="0" fontId="9" fillId="0" borderId="29" xfId="2" applyFont="1" applyBorder="1" applyAlignment="1">
      <alignment horizontal="center" wrapText="1"/>
    </xf>
    <xf numFmtId="0" fontId="9" fillId="0" borderId="30" xfId="6" applyFont="1" applyBorder="1" applyAlignment="1">
      <alignment horizontal="center" wrapText="1"/>
    </xf>
    <xf numFmtId="0" fontId="9" fillId="0" borderId="6" xfId="6" applyFont="1" applyBorder="1" applyAlignment="1">
      <alignment horizontal="center" wrapText="1"/>
    </xf>
    <xf numFmtId="0" fontId="9" fillId="0" borderId="29" xfId="6" applyFont="1" applyBorder="1" applyAlignment="1">
      <alignment horizontal="center" wrapText="1"/>
    </xf>
    <xf numFmtId="0" fontId="9" fillId="0" borderId="34" xfId="6" applyFont="1" applyBorder="1" applyAlignment="1">
      <alignment horizontal="center" wrapText="1"/>
    </xf>
    <xf numFmtId="0" fontId="4" fillId="0" borderId="14" xfId="6" applyFont="1" applyBorder="1" applyAlignment="1">
      <alignment horizontal="center" wrapText="1"/>
    </xf>
    <xf numFmtId="0" fontId="4" fillId="0" borderId="35" xfId="6" applyFont="1" applyBorder="1" applyAlignment="1">
      <alignment horizontal="center" wrapText="1"/>
    </xf>
    <xf numFmtId="0" fontId="4" fillId="0" borderId="36" xfId="6" applyFont="1" applyBorder="1" applyAlignment="1">
      <alignment horizontal="center" wrapText="1"/>
    </xf>
    <xf numFmtId="0" fontId="9" fillId="0" borderId="31" xfId="6" applyFont="1" applyBorder="1" applyAlignment="1">
      <alignment horizontal="center" wrapText="1"/>
    </xf>
    <xf numFmtId="0" fontId="9" fillId="0" borderId="32" xfId="6" applyFont="1" applyBorder="1" applyAlignment="1">
      <alignment horizontal="center" wrapText="1"/>
    </xf>
    <xf numFmtId="0" fontId="9" fillId="0" borderId="33" xfId="6" applyFont="1" applyBorder="1" applyAlignment="1">
      <alignment horizontal="center" wrapText="1"/>
    </xf>
    <xf numFmtId="0" fontId="9" fillId="0" borderId="4" xfId="6" applyFont="1" applyBorder="1" applyAlignment="1">
      <alignment horizontal="center" wrapText="1"/>
    </xf>
    <xf numFmtId="0" fontId="9" fillId="0" borderId="5" xfId="6" applyFont="1" applyBorder="1" applyAlignment="1">
      <alignment horizontal="center" wrapText="1"/>
    </xf>
    <xf numFmtId="0" fontId="4" fillId="0" borderId="4" xfId="2" applyFont="1" applyBorder="1" applyAlignment="1">
      <alignment horizontal="center" wrapText="1"/>
    </xf>
    <xf numFmtId="0" fontId="4" fillId="0" borderId="1" xfId="1" applyFont="1" applyBorder="1" applyAlignment="1">
      <alignment horizontal="left" wrapText="1"/>
    </xf>
    <xf numFmtId="0" fontId="4" fillId="0" borderId="2" xfId="1" applyFont="1" applyBorder="1" applyAlignment="1">
      <alignment horizontal="left" wrapText="1"/>
    </xf>
    <xf numFmtId="0" fontId="4" fillId="0" borderId="9" xfId="1" applyFont="1" applyBorder="1" applyAlignment="1">
      <alignment horizontal="left" wrapText="1"/>
    </xf>
    <xf numFmtId="0" fontId="4" fillId="0" borderId="10" xfId="1" applyFont="1" applyBorder="1" applyAlignment="1">
      <alignment horizontal="left" wrapText="1"/>
    </xf>
    <xf numFmtId="0" fontId="4" fillId="0" borderId="16" xfId="1" applyFont="1" applyBorder="1" applyAlignment="1">
      <alignment horizontal="left" wrapText="1"/>
    </xf>
    <xf numFmtId="0" fontId="4" fillId="0" borderId="17" xfId="1" applyFont="1" applyBorder="1" applyAlignment="1">
      <alignment horizontal="left" wrapText="1"/>
    </xf>
    <xf numFmtId="0" fontId="4" fillId="0" borderId="3" xfId="2" applyFont="1" applyBorder="1" applyAlignment="1">
      <alignment horizontal="center" wrapText="1"/>
    </xf>
    <xf numFmtId="0" fontId="4" fillId="0" borderId="5" xfId="2" applyFont="1" applyBorder="1" applyAlignment="1">
      <alignment horizontal="center" wrapText="1"/>
    </xf>
    <xf numFmtId="0" fontId="4" fillId="0" borderId="6" xfId="2" applyFont="1" applyBorder="1" applyAlignment="1">
      <alignment horizontal="center" wrapText="1"/>
    </xf>
    <xf numFmtId="0" fontId="4" fillId="0" borderId="7" xfId="2" applyFont="1" applyBorder="1" applyAlignment="1">
      <alignment horizontal="center" wrapText="1"/>
    </xf>
    <xf numFmtId="0" fontId="6" fillId="0" borderId="8" xfId="2" applyFont="1" applyBorder="1" applyAlignment="1">
      <alignment horizontal="center"/>
    </xf>
    <xf numFmtId="0" fontId="6" fillId="0" borderId="15" xfId="2" applyFont="1" applyBorder="1" applyAlignment="1">
      <alignment horizontal="center"/>
    </xf>
    <xf numFmtId="0" fontId="4" fillId="0" borderId="9" xfId="7" applyFont="1" applyBorder="1" applyAlignment="1">
      <alignment horizontal="left" vertical="top" wrapText="1"/>
    </xf>
    <xf numFmtId="0" fontId="4" fillId="0" borderId="16" xfId="7" applyFont="1" applyBorder="1" applyAlignment="1">
      <alignment horizontal="left" vertical="top" wrapText="1"/>
    </xf>
    <xf numFmtId="0" fontId="4" fillId="0" borderId="1" xfId="8" applyFont="1" applyBorder="1" applyAlignment="1">
      <alignment horizontal="left" wrapText="1"/>
    </xf>
    <xf numFmtId="0" fontId="4" fillId="0" borderId="2" xfId="8" applyFont="1" applyBorder="1" applyAlignment="1">
      <alignment horizontal="left" wrapText="1"/>
    </xf>
    <xf numFmtId="0" fontId="4" fillId="0" borderId="9" xfId="8" applyFont="1" applyBorder="1" applyAlignment="1">
      <alignment horizontal="left" wrapText="1"/>
    </xf>
    <xf numFmtId="0" fontId="4" fillId="0" borderId="10" xfId="8" applyFont="1" applyBorder="1" applyAlignment="1">
      <alignment horizontal="left" wrapText="1"/>
    </xf>
    <xf numFmtId="0" fontId="4" fillId="0" borderId="16" xfId="8" applyFont="1" applyBorder="1" applyAlignment="1">
      <alignment horizontal="left" wrapText="1"/>
    </xf>
    <xf numFmtId="0" fontId="4" fillId="0" borderId="17" xfId="8" applyFont="1" applyBorder="1" applyAlignment="1">
      <alignment horizontal="left" wrapText="1"/>
    </xf>
    <xf numFmtId="0" fontId="4" fillId="0" borderId="1" xfId="8" applyFont="1" applyBorder="1" applyAlignment="1">
      <alignment horizontal="left" vertical="top" wrapText="1"/>
    </xf>
    <xf numFmtId="0" fontId="4" fillId="0" borderId="9" xfId="8" applyFont="1" applyBorder="1" applyAlignment="1">
      <alignment horizontal="left" vertical="top" wrapText="1"/>
    </xf>
    <xf numFmtId="0" fontId="4" fillId="0" borderId="16" xfId="8" applyFont="1" applyBorder="1" applyAlignment="1">
      <alignment horizontal="left" vertical="top" wrapText="1"/>
    </xf>
    <xf numFmtId="0" fontId="15" fillId="0" borderId="0" xfId="0" applyFont="1" applyAlignment="1">
      <alignment horizontal="left" wrapText="1"/>
    </xf>
    <xf numFmtId="0" fontId="15" fillId="0" borderId="51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4" fillId="0" borderId="9" xfId="3" applyFont="1" applyBorder="1" applyAlignment="1">
      <alignment horizontal="left" vertical="top" wrapText="1"/>
    </xf>
    <xf numFmtId="0" fontId="4" fillId="0" borderId="16" xfId="3" applyFont="1" applyBorder="1" applyAlignment="1">
      <alignment horizontal="left" vertical="top" wrapText="1"/>
    </xf>
    <xf numFmtId="0" fontId="4" fillId="0" borderId="1" xfId="5" applyFont="1" applyBorder="1" applyAlignment="1">
      <alignment horizontal="left" wrapText="1"/>
    </xf>
    <xf numFmtId="0" fontId="4" fillId="0" borderId="2" xfId="5" applyFont="1" applyBorder="1" applyAlignment="1">
      <alignment horizontal="left" wrapText="1"/>
    </xf>
    <xf numFmtId="0" fontId="4" fillId="0" borderId="9" xfId="5" applyFont="1" applyBorder="1" applyAlignment="1">
      <alignment horizontal="left" wrapText="1"/>
    </xf>
    <xf numFmtId="0" fontId="4" fillId="0" borderId="10" xfId="5" applyFont="1" applyBorder="1" applyAlignment="1">
      <alignment horizontal="left" wrapText="1"/>
    </xf>
    <xf numFmtId="0" fontId="4" fillId="0" borderId="16" xfId="5" applyFont="1" applyBorder="1" applyAlignment="1">
      <alignment horizontal="left" wrapText="1"/>
    </xf>
    <xf numFmtId="0" fontId="4" fillId="0" borderId="17" xfId="5" applyFont="1" applyBorder="1" applyAlignment="1">
      <alignment horizontal="left" wrapText="1"/>
    </xf>
    <xf numFmtId="0" fontId="4" fillId="0" borderId="1" xfId="5" applyFont="1" applyBorder="1" applyAlignment="1">
      <alignment horizontal="left" vertical="top" wrapText="1"/>
    </xf>
    <xf numFmtId="0" fontId="4" fillId="0" borderId="9" xfId="5" applyFont="1" applyBorder="1" applyAlignment="1">
      <alignment horizontal="left" vertical="top" wrapText="1"/>
    </xf>
    <xf numFmtId="0" fontId="4" fillId="0" borderId="16" xfId="5" applyFont="1" applyBorder="1" applyAlignment="1">
      <alignment horizontal="left" vertical="top" wrapText="1"/>
    </xf>
    <xf numFmtId="164" fontId="4" fillId="0" borderId="56" xfId="5" applyNumberFormat="1" applyFont="1" applyBorder="1" applyAlignment="1">
      <alignment horizontal="center" vertical="top"/>
    </xf>
    <xf numFmtId="0" fontId="0" fillId="0" borderId="42" xfId="0" applyBorder="1"/>
    <xf numFmtId="0" fontId="0" fillId="0" borderId="43" xfId="0" applyBorder="1"/>
    <xf numFmtId="164" fontId="4" fillId="0" borderId="57" xfId="5" applyNumberFormat="1" applyFont="1" applyBorder="1" applyAlignment="1">
      <alignment horizontal="center" vertical="top"/>
    </xf>
    <xf numFmtId="0" fontId="0" fillId="0" borderId="0" xfId="0"/>
    <xf numFmtId="0" fontId="0" fillId="0" borderId="44" xfId="0" applyBorder="1"/>
    <xf numFmtId="164" fontId="4" fillId="0" borderId="58" xfId="5" applyNumberFormat="1" applyFont="1" applyBorder="1" applyAlignment="1">
      <alignment horizontal="center" vertical="top"/>
    </xf>
    <xf numFmtId="0" fontId="0" fillId="0" borderId="55" xfId="0" applyBorder="1"/>
    <xf numFmtId="0" fontId="0" fillId="0" borderId="59" xfId="0" applyBorder="1"/>
    <xf numFmtId="164" fontId="8" fillId="0" borderId="47" xfId="3" applyNumberFormat="1" applyFont="1" applyBorder="1" applyAlignment="1">
      <alignment horizontal="center" vertical="top"/>
    </xf>
    <xf numFmtId="164" fontId="8" fillId="0" borderId="48" xfId="3" applyNumberFormat="1" applyFont="1" applyBorder="1" applyAlignment="1">
      <alignment horizontal="center" vertical="top"/>
    </xf>
    <xf numFmtId="164" fontId="8" fillId="0" borderId="49" xfId="3" applyNumberFormat="1" applyFont="1" applyBorder="1" applyAlignment="1">
      <alignment horizontal="center" vertical="top"/>
    </xf>
    <xf numFmtId="164" fontId="4" fillId="0" borderId="62" xfId="5" applyNumberFormat="1" applyFont="1" applyBorder="1" applyAlignment="1">
      <alignment horizontal="center" vertical="top"/>
    </xf>
    <xf numFmtId="164" fontId="4" fillId="0" borderId="42" xfId="5" applyNumberFormat="1" applyFont="1" applyBorder="1" applyAlignment="1">
      <alignment horizontal="center" vertical="top"/>
    </xf>
    <xf numFmtId="164" fontId="4" fillId="0" borderId="43" xfId="5" applyNumberFormat="1" applyFont="1" applyBorder="1" applyAlignment="1">
      <alignment horizontal="center" vertical="top"/>
    </xf>
    <xf numFmtId="164" fontId="4" fillId="0" borderId="60" xfId="5" applyNumberFormat="1" applyFont="1" applyBorder="1" applyAlignment="1">
      <alignment horizontal="center" vertical="top"/>
    </xf>
    <xf numFmtId="164" fontId="4" fillId="0" borderId="0" xfId="5" applyNumberFormat="1" applyFont="1" applyBorder="1" applyAlignment="1">
      <alignment horizontal="center" vertical="top"/>
    </xf>
    <xf numFmtId="164" fontId="4" fillId="0" borderId="44" xfId="5" applyNumberFormat="1" applyFont="1" applyBorder="1" applyAlignment="1">
      <alignment horizontal="center" vertical="top"/>
    </xf>
    <xf numFmtId="164" fontId="4" fillId="0" borderId="0" xfId="12" applyNumberFormat="1" applyFont="1" applyBorder="1" applyAlignment="1">
      <alignment horizontal="center" vertical="top"/>
    </xf>
    <xf numFmtId="0" fontId="0" fillId="0" borderId="6" xfId="0" applyBorder="1"/>
    <xf numFmtId="0" fontId="0" fillId="0" borderId="29" xfId="0" applyBorder="1"/>
    <xf numFmtId="0" fontId="21" fillId="0" borderId="1" xfId="12" applyFont="1" applyBorder="1" applyAlignment="1">
      <alignment horizontal="left" vertical="top" wrapText="1"/>
    </xf>
    <xf numFmtId="0" fontId="21" fillId="0" borderId="9" xfId="12" applyFont="1" applyBorder="1" applyAlignment="1">
      <alignment horizontal="left" vertical="top" wrapText="1"/>
    </xf>
    <xf numFmtId="0" fontId="21" fillId="0" borderId="16" xfId="12" applyFont="1" applyBorder="1" applyAlignment="1">
      <alignment horizontal="left" vertical="top" wrapText="1"/>
    </xf>
    <xf numFmtId="164" fontId="4" fillId="0" borderId="62" xfId="14" applyNumberFormat="1" applyFont="1" applyBorder="1" applyAlignment="1">
      <alignment horizontal="center" vertical="top"/>
    </xf>
    <xf numFmtId="164" fontId="4" fillId="0" borderId="42" xfId="14" applyNumberFormat="1" applyFont="1" applyBorder="1" applyAlignment="1">
      <alignment horizontal="center" vertical="top"/>
    </xf>
    <xf numFmtId="164" fontId="4" fillId="0" borderId="43" xfId="14" applyNumberFormat="1" applyFont="1" applyBorder="1" applyAlignment="1">
      <alignment horizontal="center" vertical="top"/>
    </xf>
    <xf numFmtId="164" fontId="4" fillId="0" borderId="60" xfId="14" applyNumberFormat="1" applyFont="1" applyBorder="1" applyAlignment="1">
      <alignment horizontal="center" vertical="top"/>
    </xf>
    <xf numFmtId="164" fontId="4" fillId="0" borderId="0" xfId="14" applyNumberFormat="1" applyFont="1" applyBorder="1" applyAlignment="1">
      <alignment horizontal="center" vertical="top"/>
    </xf>
    <xf numFmtId="164" fontId="4" fillId="0" borderId="44" xfId="14" applyNumberFormat="1" applyFont="1" applyBorder="1" applyAlignment="1">
      <alignment horizontal="center" vertical="top"/>
    </xf>
    <xf numFmtId="164" fontId="8" fillId="0" borderId="47" xfId="12" applyNumberFormat="1" applyFont="1" applyBorder="1" applyAlignment="1">
      <alignment horizontal="center" vertical="top"/>
    </xf>
    <xf numFmtId="164" fontId="8" fillId="0" borderId="48" xfId="12" applyNumberFormat="1" applyFont="1" applyBorder="1" applyAlignment="1">
      <alignment horizontal="center" vertical="top"/>
    </xf>
    <xf numFmtId="164" fontId="8" fillId="0" borderId="49" xfId="12" applyNumberFormat="1" applyFont="1" applyBorder="1" applyAlignment="1">
      <alignment horizontal="center" vertical="top"/>
    </xf>
    <xf numFmtId="0" fontId="21" fillId="0" borderId="1" xfId="13" applyFont="1" applyBorder="1" applyAlignment="1">
      <alignment horizontal="left" wrapText="1"/>
    </xf>
    <xf numFmtId="0" fontId="21" fillId="0" borderId="2" xfId="13" applyFont="1" applyBorder="1" applyAlignment="1">
      <alignment horizontal="left" wrapText="1"/>
    </xf>
    <xf numFmtId="0" fontId="21" fillId="0" borderId="9" xfId="13" applyFont="1" applyBorder="1" applyAlignment="1">
      <alignment horizontal="left" wrapText="1"/>
    </xf>
    <xf numFmtId="0" fontId="21" fillId="0" borderId="10" xfId="13" applyFont="1" applyBorder="1" applyAlignment="1">
      <alignment horizontal="left" wrapText="1"/>
    </xf>
    <xf numFmtId="0" fontId="21" fillId="0" borderId="16" xfId="13" applyFont="1" applyBorder="1" applyAlignment="1">
      <alignment horizontal="left" wrapText="1"/>
    </xf>
    <xf numFmtId="0" fontId="21" fillId="0" borderId="17" xfId="13" applyFont="1" applyBorder="1" applyAlignment="1">
      <alignment horizontal="left" wrapText="1"/>
    </xf>
    <xf numFmtId="164" fontId="21" fillId="0" borderId="60" xfId="12" applyNumberFormat="1" applyFont="1" applyBorder="1" applyAlignment="1">
      <alignment horizontal="center" vertical="top"/>
    </xf>
    <xf numFmtId="164" fontId="21" fillId="0" borderId="0" xfId="12" applyNumberFormat="1" applyFont="1" applyBorder="1" applyAlignment="1">
      <alignment horizontal="center" vertical="top"/>
    </xf>
    <xf numFmtId="164" fontId="21" fillId="0" borderId="44" xfId="12" applyNumberFormat="1" applyFont="1" applyBorder="1" applyAlignment="1">
      <alignment horizontal="center" vertical="top"/>
    </xf>
    <xf numFmtId="0" fontId="4" fillId="0" borderId="1" xfId="11" applyFont="1" applyBorder="1" applyAlignment="1">
      <alignment horizontal="left" vertical="top" wrapText="1"/>
    </xf>
    <xf numFmtId="0" fontId="4" fillId="0" borderId="9" xfId="11" applyFont="1" applyBorder="1" applyAlignment="1">
      <alignment horizontal="left" vertical="top" wrapText="1"/>
    </xf>
    <xf numFmtId="0" fontId="4" fillId="0" borderId="16" xfId="11" applyFont="1" applyBorder="1" applyAlignment="1">
      <alignment horizontal="left" vertical="top" wrapText="1"/>
    </xf>
    <xf numFmtId="0" fontId="21" fillId="0" borderId="1" xfId="12" applyFont="1" applyBorder="1" applyAlignment="1">
      <alignment horizontal="left" wrapText="1"/>
    </xf>
    <xf numFmtId="0" fontId="21" fillId="0" borderId="2" xfId="12" applyFont="1" applyBorder="1" applyAlignment="1">
      <alignment horizontal="left" wrapText="1"/>
    </xf>
    <xf numFmtId="0" fontId="21" fillId="0" borderId="9" xfId="12" applyFont="1" applyBorder="1" applyAlignment="1">
      <alignment horizontal="left" wrapText="1"/>
    </xf>
    <xf numFmtId="0" fontId="21" fillId="0" borderId="10" xfId="12" applyFont="1" applyBorder="1" applyAlignment="1">
      <alignment horizontal="left" wrapText="1"/>
    </xf>
    <xf numFmtId="0" fontId="21" fillId="0" borderId="16" xfId="12" applyFont="1" applyBorder="1" applyAlignment="1">
      <alignment horizontal="left" wrapText="1"/>
    </xf>
    <xf numFmtId="0" fontId="21" fillId="0" borderId="17" xfId="12" applyFont="1" applyBorder="1" applyAlignment="1">
      <alignment horizontal="left" wrapText="1"/>
    </xf>
    <xf numFmtId="0" fontId="4" fillId="0" borderId="42" xfId="1" applyFont="1" applyBorder="1" applyAlignment="1">
      <alignment horizontal="left" wrapText="1"/>
    </xf>
    <xf numFmtId="0" fontId="4" fillId="0" borderId="0" xfId="1" applyFont="1" applyBorder="1" applyAlignment="1">
      <alignment horizontal="left" wrapText="1"/>
    </xf>
    <xf numFmtId="0" fontId="4" fillId="0" borderId="63" xfId="1" applyFont="1" applyBorder="1" applyAlignment="1">
      <alignment horizontal="left" wrapText="1"/>
    </xf>
    <xf numFmtId="164" fontId="4" fillId="0" borderId="0" xfId="4" applyNumberFormat="1" applyFont="1" applyBorder="1" applyAlignment="1">
      <alignment horizontal="center"/>
    </xf>
    <xf numFmtId="0" fontId="4" fillId="0" borderId="38" xfId="10" applyFont="1" applyBorder="1" applyAlignment="1">
      <alignment horizontal="center" wrapText="1"/>
    </xf>
    <xf numFmtId="0" fontId="4" fillId="0" borderId="26" xfId="10" applyFont="1" applyBorder="1" applyAlignment="1">
      <alignment horizontal="center" wrapText="1"/>
    </xf>
    <xf numFmtId="0" fontId="4" fillId="0" borderId="39" xfId="10" applyFont="1" applyBorder="1" applyAlignment="1">
      <alignment horizontal="center" wrapText="1"/>
    </xf>
    <xf numFmtId="0" fontId="4" fillId="0" borderId="1" xfId="17" applyFont="1" applyBorder="1" applyAlignment="1">
      <alignment horizontal="left" vertical="top" wrapText="1"/>
    </xf>
    <xf numFmtId="0" fontId="4" fillId="0" borderId="9" xfId="17" applyFont="1" applyBorder="1" applyAlignment="1">
      <alignment horizontal="left" vertical="top" wrapText="1"/>
    </xf>
    <xf numFmtId="0" fontId="4" fillId="0" borderId="16" xfId="17" applyFont="1" applyBorder="1" applyAlignment="1">
      <alignment horizontal="left" vertical="top" wrapText="1"/>
    </xf>
    <xf numFmtId="164" fontId="4" fillId="0" borderId="62" xfId="17" applyNumberFormat="1" applyFont="1" applyBorder="1" applyAlignment="1">
      <alignment horizontal="center"/>
    </xf>
    <xf numFmtId="164" fontId="4" fillId="0" borderId="42" xfId="17" applyNumberFormat="1" applyFont="1" applyBorder="1" applyAlignment="1">
      <alignment horizontal="center"/>
    </xf>
    <xf numFmtId="164" fontId="4" fillId="0" borderId="43" xfId="17" applyNumberFormat="1" applyFont="1" applyBorder="1" applyAlignment="1">
      <alignment horizontal="center"/>
    </xf>
    <xf numFmtId="164" fontId="4" fillId="0" borderId="60" xfId="17" applyNumberFormat="1" applyFont="1" applyBorder="1" applyAlignment="1">
      <alignment horizontal="center"/>
    </xf>
    <xf numFmtId="164" fontId="4" fillId="0" borderId="0" xfId="17" applyNumberFormat="1" applyFont="1" applyBorder="1" applyAlignment="1">
      <alignment horizontal="center"/>
    </xf>
    <xf numFmtId="164" fontId="4" fillId="0" borderId="44" xfId="17" applyNumberFormat="1" applyFont="1" applyBorder="1" applyAlignment="1">
      <alignment horizontal="center"/>
    </xf>
    <xf numFmtId="164" fontId="4" fillId="0" borderId="79" xfId="17" applyNumberFormat="1" applyFont="1" applyBorder="1" applyAlignment="1">
      <alignment horizontal="center"/>
    </xf>
    <xf numFmtId="164" fontId="4" fillId="0" borderId="55" xfId="17" applyNumberFormat="1" applyFont="1" applyBorder="1" applyAlignment="1">
      <alignment horizontal="center"/>
    </xf>
    <xf numFmtId="164" fontId="4" fillId="0" borderId="59" xfId="17" applyNumberFormat="1" applyFont="1" applyBorder="1" applyAlignment="1">
      <alignment horizontal="center"/>
    </xf>
    <xf numFmtId="164" fontId="8" fillId="0" borderId="47" xfId="9" applyNumberFormat="1" applyFont="1" applyBorder="1" applyAlignment="1">
      <alignment horizontal="center"/>
    </xf>
    <xf numFmtId="164" fontId="8" fillId="0" borderId="48" xfId="9" applyNumberFormat="1" applyFont="1" applyBorder="1" applyAlignment="1">
      <alignment horizontal="center"/>
    </xf>
    <xf numFmtId="164" fontId="8" fillId="0" borderId="49" xfId="9" applyNumberFormat="1" applyFont="1" applyBorder="1" applyAlignment="1">
      <alignment horizontal="center"/>
    </xf>
    <xf numFmtId="0" fontId="4" fillId="0" borderId="1" xfId="17" applyFont="1" applyBorder="1" applyAlignment="1">
      <alignment horizontal="left" wrapText="1"/>
    </xf>
    <xf numFmtId="0" fontId="4" fillId="0" borderId="2" xfId="17" applyFont="1" applyBorder="1" applyAlignment="1">
      <alignment horizontal="left" wrapText="1"/>
    </xf>
    <xf numFmtId="0" fontId="4" fillId="0" borderId="9" xfId="17" applyFont="1" applyBorder="1" applyAlignment="1">
      <alignment horizontal="left" wrapText="1"/>
    </xf>
    <xf numFmtId="0" fontId="4" fillId="0" borderId="10" xfId="17" applyFont="1" applyBorder="1" applyAlignment="1">
      <alignment horizontal="left" wrapText="1"/>
    </xf>
    <xf numFmtId="0" fontId="4" fillId="0" borderId="16" xfId="17" applyFont="1" applyBorder="1" applyAlignment="1">
      <alignment horizontal="left" wrapText="1"/>
    </xf>
    <xf numFmtId="0" fontId="4" fillId="0" borderId="17" xfId="17" applyFont="1" applyBorder="1" applyAlignment="1">
      <alignment horizontal="left" wrapText="1"/>
    </xf>
    <xf numFmtId="0" fontId="4" fillId="0" borderId="6" xfId="10" applyFont="1" applyBorder="1" applyAlignment="1">
      <alignment horizontal="center" wrapText="1"/>
    </xf>
    <xf numFmtId="0" fontId="4" fillId="0" borderId="29" xfId="10" applyFont="1" applyBorder="1" applyAlignment="1">
      <alignment horizontal="center" wrapText="1"/>
    </xf>
    <xf numFmtId="0" fontId="4" fillId="0" borderId="30" xfId="10" applyFont="1" applyBorder="1" applyAlignment="1">
      <alignment horizontal="center" wrapText="1"/>
    </xf>
    <xf numFmtId="0" fontId="9" fillId="0" borderId="30" xfId="10" applyFont="1" applyBorder="1" applyAlignment="1">
      <alignment horizontal="center" wrapText="1"/>
    </xf>
    <xf numFmtId="0" fontId="9" fillId="0" borderId="6" xfId="10" applyFont="1" applyBorder="1" applyAlignment="1">
      <alignment horizontal="center" wrapText="1"/>
    </xf>
    <xf numFmtId="0" fontId="9" fillId="0" borderId="29" xfId="10" applyFont="1" applyBorder="1" applyAlignment="1">
      <alignment horizontal="center" wrapText="1"/>
    </xf>
    <xf numFmtId="0" fontId="9" fillId="0" borderId="34" xfId="10" applyFont="1" applyBorder="1" applyAlignment="1">
      <alignment horizontal="center" wrapText="1"/>
    </xf>
    <xf numFmtId="0" fontId="4" fillId="0" borderId="14" xfId="10" applyFont="1" applyBorder="1" applyAlignment="1">
      <alignment horizontal="center" wrapText="1"/>
    </xf>
    <xf numFmtId="0" fontId="4" fillId="0" borderId="35" xfId="10" applyFont="1" applyBorder="1" applyAlignment="1">
      <alignment horizontal="center" wrapText="1"/>
    </xf>
    <xf numFmtId="0" fontId="4" fillId="0" borderId="36" xfId="10" applyFont="1" applyBorder="1" applyAlignment="1">
      <alignment horizontal="center" wrapText="1"/>
    </xf>
    <xf numFmtId="0" fontId="9" fillId="0" borderId="31" xfId="10" applyFont="1" applyBorder="1" applyAlignment="1">
      <alignment horizontal="center" wrapText="1"/>
    </xf>
    <xf numFmtId="0" fontId="9" fillId="0" borderId="32" xfId="10" applyFont="1" applyBorder="1" applyAlignment="1">
      <alignment horizontal="center" wrapText="1"/>
    </xf>
    <xf numFmtId="0" fontId="9" fillId="0" borderId="33" xfId="10" applyFont="1" applyBorder="1" applyAlignment="1">
      <alignment horizontal="center" wrapText="1"/>
    </xf>
    <xf numFmtId="0" fontId="9" fillId="0" borderId="4" xfId="10" applyFont="1" applyBorder="1" applyAlignment="1">
      <alignment horizontal="center" wrapText="1"/>
    </xf>
    <xf numFmtId="0" fontId="9" fillId="0" borderId="5" xfId="10" applyFont="1" applyBorder="1" applyAlignment="1">
      <alignment horizontal="center" wrapText="1"/>
    </xf>
    <xf numFmtId="0" fontId="4" fillId="0" borderId="28" xfId="2" applyFont="1" applyBorder="1" applyAlignment="1">
      <alignment horizontal="center" wrapText="1"/>
    </xf>
    <xf numFmtId="0" fontId="4" fillId="0" borderId="1" xfId="7" applyFont="1" applyBorder="1" applyAlignment="1">
      <alignment horizontal="left" vertical="top" wrapText="1"/>
    </xf>
    <xf numFmtId="0" fontId="4" fillId="0" borderId="1" xfId="9" applyFont="1" applyBorder="1" applyAlignment="1">
      <alignment horizontal="left" wrapText="1"/>
    </xf>
    <xf numFmtId="0" fontId="4" fillId="0" borderId="2" xfId="9" applyFont="1" applyBorder="1" applyAlignment="1">
      <alignment horizontal="left" wrapText="1"/>
    </xf>
    <xf numFmtId="0" fontId="4" fillId="0" borderId="9" xfId="9" applyFont="1" applyBorder="1" applyAlignment="1">
      <alignment horizontal="left" wrapText="1"/>
    </xf>
    <xf numFmtId="0" fontId="4" fillId="0" borderId="10" xfId="9" applyFont="1" applyBorder="1" applyAlignment="1">
      <alignment horizontal="left" wrapText="1"/>
    </xf>
    <xf numFmtId="0" fontId="4" fillId="0" borderId="16" xfId="9" applyFont="1" applyBorder="1" applyAlignment="1">
      <alignment horizontal="left" wrapText="1"/>
    </xf>
    <xf numFmtId="0" fontId="4" fillId="0" borderId="17" xfId="9" applyFont="1" applyBorder="1" applyAlignment="1">
      <alignment horizontal="left" wrapText="1"/>
    </xf>
    <xf numFmtId="0" fontId="4" fillId="0" borderId="1" xfId="9" applyFont="1" applyBorder="1" applyAlignment="1">
      <alignment horizontal="left" vertical="top" wrapText="1"/>
    </xf>
    <xf numFmtId="0" fontId="4" fillId="0" borderId="9" xfId="9" applyFont="1" applyBorder="1" applyAlignment="1">
      <alignment horizontal="left" vertical="top" wrapText="1"/>
    </xf>
    <xf numFmtId="0" fontId="4" fillId="0" borderId="16" xfId="9" applyFont="1" applyBorder="1" applyAlignment="1">
      <alignment horizontal="left" vertical="top" wrapText="1"/>
    </xf>
    <xf numFmtId="164" fontId="4" fillId="0" borderId="60" xfId="9" applyNumberFormat="1" applyFont="1" applyBorder="1" applyAlignment="1">
      <alignment horizontal="center"/>
    </xf>
    <xf numFmtId="164" fontId="4" fillId="0" borderId="0" xfId="9" applyNumberFormat="1" applyFont="1" applyBorder="1" applyAlignment="1">
      <alignment horizontal="center"/>
    </xf>
    <xf numFmtId="164" fontId="4" fillId="0" borderId="44" xfId="9" applyNumberFormat="1" applyFont="1" applyBorder="1" applyAlignment="1">
      <alignment horizontal="center"/>
    </xf>
    <xf numFmtId="164" fontId="4" fillId="0" borderId="60" xfId="5" applyNumberFormat="1" applyFont="1" applyBorder="1" applyAlignment="1">
      <alignment horizontal="center"/>
    </xf>
    <xf numFmtId="164" fontId="4" fillId="0" borderId="0" xfId="5" applyNumberFormat="1" applyFont="1" applyBorder="1" applyAlignment="1">
      <alignment horizontal="center"/>
    </xf>
    <xf numFmtId="164" fontId="4" fillId="0" borderId="44" xfId="5" applyNumberFormat="1" applyFont="1" applyBorder="1" applyAlignment="1">
      <alignment horizontal="center"/>
    </xf>
    <xf numFmtId="0" fontId="4" fillId="0" borderId="1" xfId="15" applyFont="1" applyBorder="1" applyAlignment="1">
      <alignment horizontal="left" vertical="top" wrapText="1"/>
    </xf>
    <xf numFmtId="0" fontId="4" fillId="0" borderId="9" xfId="15" applyFont="1" applyBorder="1" applyAlignment="1">
      <alignment horizontal="left" vertical="top" wrapText="1"/>
    </xf>
    <xf numFmtId="0" fontId="4" fillId="0" borderId="16" xfId="15" applyFont="1" applyBorder="1" applyAlignment="1">
      <alignment horizontal="left" vertical="top" wrapText="1"/>
    </xf>
    <xf numFmtId="164" fontId="4" fillId="0" borderId="62" xfId="15" applyNumberFormat="1" applyFont="1" applyBorder="1" applyAlignment="1">
      <alignment horizontal="center"/>
    </xf>
    <xf numFmtId="164" fontId="4" fillId="0" borderId="42" xfId="15" applyNumberFormat="1" applyFont="1" applyBorder="1" applyAlignment="1">
      <alignment horizontal="center"/>
    </xf>
    <xf numFmtId="164" fontId="4" fillId="0" borderId="43" xfId="15" applyNumberFormat="1" applyFont="1" applyBorder="1" applyAlignment="1">
      <alignment horizontal="center"/>
    </xf>
    <xf numFmtId="164" fontId="4" fillId="0" borderId="60" xfId="15" applyNumberFormat="1" applyFont="1" applyBorder="1" applyAlignment="1">
      <alignment horizontal="center"/>
    </xf>
    <xf numFmtId="164" fontId="4" fillId="0" borderId="0" xfId="15" applyNumberFormat="1" applyFont="1" applyBorder="1" applyAlignment="1">
      <alignment horizontal="center"/>
    </xf>
    <xf numFmtId="164" fontId="4" fillId="0" borderId="44" xfId="15" applyNumberFormat="1" applyFont="1" applyBorder="1" applyAlignment="1">
      <alignment horizontal="center"/>
    </xf>
    <xf numFmtId="164" fontId="4" fillId="0" borderId="76" xfId="15" applyNumberFormat="1" applyFont="1" applyBorder="1" applyAlignment="1">
      <alignment horizontal="center"/>
    </xf>
    <xf numFmtId="164" fontId="4" fillId="0" borderId="77" xfId="15" applyNumberFormat="1" applyFont="1" applyBorder="1" applyAlignment="1">
      <alignment horizontal="center"/>
    </xf>
    <xf numFmtId="164" fontId="4" fillId="0" borderId="78" xfId="15" applyNumberFormat="1" applyFont="1" applyBorder="1" applyAlignment="1">
      <alignment horizontal="center"/>
    </xf>
    <xf numFmtId="164" fontId="8" fillId="0" borderId="38" xfId="5" applyNumberFormat="1" applyFont="1" applyBorder="1" applyAlignment="1">
      <alignment horizontal="center"/>
    </xf>
    <xf numFmtId="164" fontId="8" fillId="0" borderId="26" xfId="5" applyNumberFormat="1" applyFont="1" applyBorder="1" applyAlignment="1">
      <alignment horizontal="center"/>
    </xf>
    <xf numFmtId="164" fontId="8" fillId="0" borderId="39" xfId="5" applyNumberFormat="1" applyFont="1" applyBorder="1" applyAlignment="1">
      <alignment horizontal="center"/>
    </xf>
    <xf numFmtId="0" fontId="4" fillId="0" borderId="1" xfId="15" applyFont="1" applyBorder="1" applyAlignment="1">
      <alignment horizontal="left" wrapText="1"/>
    </xf>
    <xf numFmtId="0" fontId="4" fillId="0" borderId="2" xfId="15" applyFont="1" applyBorder="1" applyAlignment="1">
      <alignment horizontal="left" wrapText="1"/>
    </xf>
    <xf numFmtId="0" fontId="4" fillId="0" borderId="9" xfId="15" applyFont="1" applyBorder="1" applyAlignment="1">
      <alignment horizontal="left" wrapText="1"/>
    </xf>
    <xf numFmtId="0" fontId="4" fillId="0" borderId="10" xfId="15" applyFont="1" applyBorder="1" applyAlignment="1">
      <alignment horizontal="left" wrapText="1"/>
    </xf>
    <xf numFmtId="0" fontId="4" fillId="0" borderId="16" xfId="15" applyFont="1" applyBorder="1" applyAlignment="1">
      <alignment horizontal="left" wrapText="1"/>
    </xf>
    <xf numFmtId="0" fontId="4" fillId="0" borderId="17" xfId="15" applyFont="1" applyBorder="1" applyAlignment="1">
      <alignment horizontal="left" wrapText="1"/>
    </xf>
    <xf numFmtId="0" fontId="4" fillId="0" borderId="1" xfId="1" applyFont="1" applyBorder="1" applyAlignment="1">
      <alignment horizontal="left" vertical="top" wrapText="1"/>
    </xf>
    <xf numFmtId="0" fontId="4" fillId="0" borderId="9" xfId="1" applyFont="1" applyBorder="1" applyAlignment="1">
      <alignment horizontal="left" vertical="top" wrapText="1"/>
    </xf>
    <xf numFmtId="0" fontId="4" fillId="0" borderId="16" xfId="1" applyFont="1" applyBorder="1" applyAlignment="1">
      <alignment horizontal="left" vertical="top" wrapText="1"/>
    </xf>
  </cellXfs>
  <cellStyles count="18">
    <cellStyle name="Normál" xfId="0" builtinId="0"/>
    <cellStyle name="Normál_Munka1" xfId="2"/>
    <cellStyle name="Normál_Munka2" xfId="1"/>
    <cellStyle name="Normál_Tábla I" xfId="6"/>
    <cellStyle name="Normál_Tábla I - Nem" xfId="8"/>
    <cellStyle name="Normál_Tábla I - Nem_1" xfId="16"/>
    <cellStyle name="Normál_Tábla I 2" xfId="10"/>
    <cellStyle name="Normál_Tábla II - Korcsoport" xfId="5"/>
    <cellStyle name="Normál_Tábla III" xfId="4"/>
    <cellStyle name="Normál_Tábla III - Iskolai végzettség" xfId="14"/>
    <cellStyle name="Normál_Tábla III - Iskolai végzettség_1" xfId="13"/>
    <cellStyle name="Normál_Tábla IV - Településtípus" xfId="15"/>
    <cellStyle name="Normál_Tábla V" xfId="11"/>
    <cellStyle name="Normál_Tábla V - Társadalmi réteg" xfId="17"/>
    <cellStyle name="Normál_Tábla V_1" xfId="12"/>
    <cellStyle name="Normál_Tábla VI" xfId="3"/>
    <cellStyle name="Normál_Tábla VII" xfId="7"/>
    <cellStyle name="Normál_Tábla VII_1 2" xfId="9"/>
  </cellStyles>
  <dxfs count="7">
    <dxf>
      <fill>
        <patternFill>
          <bgColor rgb="FFFF0000"/>
        </patternFill>
      </fill>
    </dxf>
    <dxf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47"/>
  <sheetViews>
    <sheetView topLeftCell="A28" workbookViewId="0">
      <selection activeCell="B1" sqref="B1"/>
    </sheetView>
  </sheetViews>
  <sheetFormatPr defaultRowHeight="15"/>
  <cols>
    <col min="1" max="1" width="10.7109375" customWidth="1"/>
    <col min="2" max="2" width="12.42578125" bestFit="1" customWidth="1"/>
    <col min="3" max="4" width="10.7109375" customWidth="1"/>
    <col min="5" max="5" width="12.42578125" bestFit="1" customWidth="1"/>
    <col min="6" max="7" width="10.7109375" customWidth="1"/>
    <col min="8" max="8" width="12.42578125" bestFit="1" customWidth="1"/>
    <col min="9" max="10" width="10.7109375" customWidth="1"/>
    <col min="11" max="11" width="12.42578125" bestFit="1" customWidth="1"/>
    <col min="12" max="14" width="10.7109375" customWidth="1"/>
    <col min="15" max="15" width="12.42578125" bestFit="1" customWidth="1"/>
    <col min="16" max="18" width="10.7109375" customWidth="1"/>
    <col min="19" max="19" width="12.42578125" bestFit="1" customWidth="1"/>
    <col min="20" max="22" width="10.7109375" customWidth="1"/>
    <col min="23" max="23" width="12.42578125" bestFit="1" customWidth="1"/>
    <col min="24" max="30" width="10.7109375" customWidth="1"/>
    <col min="31" max="31" width="12.42578125" bestFit="1" customWidth="1"/>
    <col min="32" max="34" width="10.7109375" customWidth="1"/>
    <col min="35" max="35" width="12.42578125" bestFit="1" customWidth="1"/>
    <col min="36" max="38" width="10.7109375" customWidth="1"/>
    <col min="39" max="39" width="12.42578125" bestFit="1" customWidth="1"/>
    <col min="40" max="42" width="10.7109375" customWidth="1"/>
    <col min="43" max="43" width="12.42578125" bestFit="1" customWidth="1"/>
    <col min="44" max="48" width="10.7109375" customWidth="1"/>
    <col min="49" max="49" width="13.5703125" bestFit="1" customWidth="1"/>
    <col min="50" max="53" width="10.7109375" customWidth="1"/>
    <col min="54" max="54" width="12.42578125" bestFit="1" customWidth="1"/>
    <col min="55" max="59" width="10.7109375" customWidth="1"/>
  </cols>
  <sheetData>
    <row r="1" spans="1:59" s="72" customFormat="1">
      <c r="A1" s="1">
        <v>1965</v>
      </c>
      <c r="B1" s="74"/>
      <c r="C1" s="75"/>
      <c r="D1" s="75"/>
      <c r="E1" s="76"/>
      <c r="F1" s="75"/>
      <c r="G1" s="75"/>
      <c r="H1" s="76"/>
      <c r="I1" s="75"/>
      <c r="J1" s="75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7"/>
    </row>
    <row r="2" spans="1:59" s="72" customFormat="1">
      <c r="A2" s="29"/>
      <c r="B2" s="2" t="s">
        <v>16</v>
      </c>
    </row>
    <row r="3" spans="1:59" s="72" customFormat="1" ht="15.75" thickBot="1"/>
    <row r="4" spans="1:59" s="72" customFormat="1" ht="44.25" customHeight="1" thickTop="1">
      <c r="A4" s="378"/>
      <c r="B4" s="379"/>
      <c r="C4" s="384" t="s">
        <v>1</v>
      </c>
      <c r="D4" s="377"/>
      <c r="E4" s="377"/>
      <c r="F4" s="377" t="s">
        <v>2</v>
      </c>
      <c r="G4" s="377"/>
      <c r="H4" s="377"/>
      <c r="I4" s="377" t="s">
        <v>3</v>
      </c>
      <c r="J4" s="377"/>
      <c r="K4" s="377"/>
      <c r="L4" s="385" t="s">
        <v>4</v>
      </c>
      <c r="M4" s="386"/>
      <c r="N4" s="386"/>
      <c r="O4" s="387"/>
      <c r="P4" s="377" t="s">
        <v>5</v>
      </c>
      <c r="Q4" s="377"/>
      <c r="R4" s="377"/>
      <c r="S4" s="377"/>
      <c r="T4" s="385" t="s">
        <v>6</v>
      </c>
      <c r="U4" s="386"/>
      <c r="V4" s="386"/>
      <c r="W4" s="387"/>
      <c r="X4" s="385" t="s">
        <v>7</v>
      </c>
      <c r="Y4" s="386"/>
      <c r="Z4" s="386"/>
      <c r="AA4" s="386"/>
      <c r="AB4" s="386"/>
      <c r="AC4" s="386"/>
      <c r="AD4" s="386"/>
      <c r="AE4" s="387"/>
      <c r="AF4" s="385" t="s">
        <v>8</v>
      </c>
      <c r="AG4" s="386"/>
      <c r="AH4" s="386"/>
      <c r="AI4" s="387"/>
      <c r="AJ4" s="385" t="s">
        <v>9</v>
      </c>
      <c r="AK4" s="386"/>
      <c r="AL4" s="386"/>
      <c r="AM4" s="387"/>
      <c r="AN4" s="377" t="s">
        <v>10</v>
      </c>
      <c r="AO4" s="377"/>
      <c r="AP4" s="377"/>
      <c r="AQ4" s="377"/>
      <c r="AR4" s="385" t="s">
        <v>11</v>
      </c>
      <c r="AS4" s="386"/>
      <c r="AT4" s="386"/>
      <c r="AU4" s="386"/>
      <c r="AV4" s="386"/>
      <c r="AW4" s="387"/>
      <c r="AX4" s="385" t="s">
        <v>12</v>
      </c>
      <c r="AY4" s="386"/>
      <c r="AZ4" s="386"/>
      <c r="BA4" s="386"/>
      <c r="BB4" s="387"/>
      <c r="BC4" s="385" t="s">
        <v>13</v>
      </c>
      <c r="BD4" s="386"/>
      <c r="BE4" s="386"/>
      <c r="BF4" s="387"/>
      <c r="BG4" s="388" t="s">
        <v>14</v>
      </c>
    </row>
    <row r="5" spans="1:59" s="72" customFormat="1" ht="60.75">
      <c r="A5" s="380"/>
      <c r="B5" s="381"/>
      <c r="C5" s="3" t="s">
        <v>15</v>
      </c>
      <c r="D5" s="4" t="s">
        <v>16</v>
      </c>
      <c r="E5" s="4" t="s">
        <v>14</v>
      </c>
      <c r="F5" s="4" t="s">
        <v>15</v>
      </c>
      <c r="G5" s="4" t="s">
        <v>16</v>
      </c>
      <c r="H5" s="4" t="s">
        <v>14</v>
      </c>
      <c r="I5" s="4" t="s">
        <v>15</v>
      </c>
      <c r="J5" s="4" t="s">
        <v>16</v>
      </c>
      <c r="K5" s="4" t="s">
        <v>14</v>
      </c>
      <c r="L5" s="4" t="s">
        <v>17</v>
      </c>
      <c r="M5" s="4" t="s">
        <v>15</v>
      </c>
      <c r="N5" s="5" t="s">
        <v>16</v>
      </c>
      <c r="O5" s="4" t="s">
        <v>14</v>
      </c>
      <c r="P5" s="4" t="s">
        <v>17</v>
      </c>
      <c r="Q5" s="5" t="s">
        <v>15</v>
      </c>
      <c r="R5" s="4" t="s">
        <v>16</v>
      </c>
      <c r="S5" s="4" t="s">
        <v>14</v>
      </c>
      <c r="T5" s="4" t="s">
        <v>17</v>
      </c>
      <c r="U5" s="4" t="s">
        <v>15</v>
      </c>
      <c r="V5" s="5" t="s">
        <v>16</v>
      </c>
      <c r="W5" s="4" t="s">
        <v>14</v>
      </c>
      <c r="X5" s="6" t="s">
        <v>17</v>
      </c>
      <c r="Y5" s="5" t="s">
        <v>18</v>
      </c>
      <c r="Z5" s="4" t="s">
        <v>19</v>
      </c>
      <c r="AA5" s="4" t="s">
        <v>20</v>
      </c>
      <c r="AB5" s="4" t="s">
        <v>21</v>
      </c>
      <c r="AC5" s="4" t="s">
        <v>22</v>
      </c>
      <c r="AD5" s="4" t="s">
        <v>23</v>
      </c>
      <c r="AE5" s="6" t="s">
        <v>14</v>
      </c>
      <c r="AF5" s="6" t="s">
        <v>17</v>
      </c>
      <c r="AG5" s="5" t="s">
        <v>24</v>
      </c>
      <c r="AH5" s="4" t="s">
        <v>25</v>
      </c>
      <c r="AI5" s="4" t="s">
        <v>14</v>
      </c>
      <c r="AJ5" s="4" t="s">
        <v>17</v>
      </c>
      <c r="AK5" s="5" t="s">
        <v>26</v>
      </c>
      <c r="AL5" s="4" t="s">
        <v>25</v>
      </c>
      <c r="AM5" s="4" t="s">
        <v>14</v>
      </c>
      <c r="AN5" s="4" t="s">
        <v>17</v>
      </c>
      <c r="AO5" s="5" t="s">
        <v>27</v>
      </c>
      <c r="AP5" s="4" t="s">
        <v>25</v>
      </c>
      <c r="AQ5" s="4" t="s">
        <v>14</v>
      </c>
      <c r="AR5" s="4" t="s">
        <v>17</v>
      </c>
      <c r="AS5" s="5" t="s">
        <v>28</v>
      </c>
      <c r="AT5" s="4" t="s">
        <v>29</v>
      </c>
      <c r="AU5" s="4" t="s">
        <v>30</v>
      </c>
      <c r="AV5" s="4" t="s">
        <v>31</v>
      </c>
      <c r="AW5" s="4" t="s">
        <v>14</v>
      </c>
      <c r="AX5" s="4" t="s">
        <v>17</v>
      </c>
      <c r="AY5" s="5" t="s">
        <v>32</v>
      </c>
      <c r="AZ5" s="4" t="s">
        <v>33</v>
      </c>
      <c r="BA5" s="4" t="s">
        <v>34</v>
      </c>
      <c r="BB5" s="4" t="s">
        <v>14</v>
      </c>
      <c r="BC5" s="6" t="s">
        <v>17</v>
      </c>
      <c r="BD5" s="5" t="s">
        <v>15</v>
      </c>
      <c r="BE5" s="4" t="s">
        <v>16</v>
      </c>
      <c r="BF5" s="7" t="s">
        <v>14</v>
      </c>
      <c r="BG5" s="389"/>
    </row>
    <row r="6" spans="1:59" s="72" customFormat="1" ht="15.75" thickBot="1">
      <c r="A6" s="382"/>
      <c r="B6" s="383"/>
      <c r="C6" s="8" t="s">
        <v>35</v>
      </c>
      <c r="D6" s="9" t="s">
        <v>35</v>
      </c>
      <c r="E6" s="9" t="s">
        <v>35</v>
      </c>
      <c r="F6" s="9" t="s">
        <v>35</v>
      </c>
      <c r="G6" s="9" t="s">
        <v>35</v>
      </c>
      <c r="H6" s="9" t="s">
        <v>35</v>
      </c>
      <c r="I6" s="9" t="s">
        <v>35</v>
      </c>
      <c r="J6" s="9" t="s">
        <v>35</v>
      </c>
      <c r="K6" s="9" t="s">
        <v>35</v>
      </c>
      <c r="L6" s="9" t="s">
        <v>35</v>
      </c>
      <c r="M6" s="9" t="s">
        <v>35</v>
      </c>
      <c r="N6" s="10" t="s">
        <v>35</v>
      </c>
      <c r="O6" s="9" t="s">
        <v>35</v>
      </c>
      <c r="P6" s="9" t="s">
        <v>35</v>
      </c>
      <c r="Q6" s="10" t="s">
        <v>35</v>
      </c>
      <c r="R6" s="9" t="s">
        <v>35</v>
      </c>
      <c r="S6" s="9" t="s">
        <v>35</v>
      </c>
      <c r="T6" s="9" t="s">
        <v>35</v>
      </c>
      <c r="U6" s="9" t="s">
        <v>35</v>
      </c>
      <c r="V6" s="10" t="s">
        <v>35</v>
      </c>
      <c r="W6" s="9" t="s">
        <v>35</v>
      </c>
      <c r="X6" s="9" t="s">
        <v>35</v>
      </c>
      <c r="Y6" s="10" t="s">
        <v>35</v>
      </c>
      <c r="Z6" s="9" t="s">
        <v>35</v>
      </c>
      <c r="AA6" s="9" t="s">
        <v>35</v>
      </c>
      <c r="AB6" s="9" t="s">
        <v>35</v>
      </c>
      <c r="AC6" s="9" t="s">
        <v>35</v>
      </c>
      <c r="AD6" s="9" t="s">
        <v>35</v>
      </c>
      <c r="AE6" s="9" t="s">
        <v>35</v>
      </c>
      <c r="AF6" s="9" t="s">
        <v>35</v>
      </c>
      <c r="AG6" s="10" t="s">
        <v>35</v>
      </c>
      <c r="AH6" s="9" t="s">
        <v>35</v>
      </c>
      <c r="AI6" s="9" t="s">
        <v>35</v>
      </c>
      <c r="AJ6" s="9" t="s">
        <v>35</v>
      </c>
      <c r="AK6" s="10" t="s">
        <v>35</v>
      </c>
      <c r="AL6" s="9" t="s">
        <v>35</v>
      </c>
      <c r="AM6" s="9" t="s">
        <v>35</v>
      </c>
      <c r="AN6" s="9" t="s">
        <v>35</v>
      </c>
      <c r="AO6" s="10" t="s">
        <v>35</v>
      </c>
      <c r="AP6" s="9" t="s">
        <v>35</v>
      </c>
      <c r="AQ6" s="9" t="s">
        <v>35</v>
      </c>
      <c r="AR6" s="9" t="s">
        <v>35</v>
      </c>
      <c r="AS6" s="10" t="s">
        <v>35</v>
      </c>
      <c r="AT6" s="9" t="s">
        <v>35</v>
      </c>
      <c r="AU6" s="9" t="s">
        <v>35</v>
      </c>
      <c r="AV6" s="9" t="s">
        <v>35</v>
      </c>
      <c r="AW6" s="9" t="s">
        <v>35</v>
      </c>
      <c r="AX6" s="9" t="s">
        <v>35</v>
      </c>
      <c r="AY6" s="10" t="s">
        <v>35</v>
      </c>
      <c r="AZ6" s="9" t="s">
        <v>35</v>
      </c>
      <c r="BA6" s="9" t="s">
        <v>35</v>
      </c>
      <c r="BB6" s="9" t="s">
        <v>35</v>
      </c>
      <c r="BC6" s="9" t="s">
        <v>35</v>
      </c>
      <c r="BD6" s="10" t="s">
        <v>35</v>
      </c>
      <c r="BE6" s="9" t="s">
        <v>35</v>
      </c>
      <c r="BF6" s="9" t="s">
        <v>35</v>
      </c>
      <c r="BG6" s="11" t="s">
        <v>35</v>
      </c>
    </row>
    <row r="7" spans="1:59" s="72" customFormat="1" ht="15.75" customHeight="1" thickTop="1">
      <c r="A7" s="390" t="s">
        <v>82</v>
      </c>
      <c r="B7" s="78" t="s">
        <v>83</v>
      </c>
      <c r="C7" s="12">
        <v>567</v>
      </c>
      <c r="D7" s="13">
        <v>116</v>
      </c>
      <c r="E7" s="79">
        <v>683</v>
      </c>
      <c r="F7" s="80">
        <v>249</v>
      </c>
      <c r="G7" s="13">
        <v>434</v>
      </c>
      <c r="H7" s="13">
        <v>683</v>
      </c>
      <c r="I7" s="13">
        <v>345</v>
      </c>
      <c r="J7" s="13">
        <v>338</v>
      </c>
      <c r="K7" s="79">
        <v>683</v>
      </c>
      <c r="L7" s="79">
        <v>93</v>
      </c>
      <c r="M7" s="79">
        <v>41</v>
      </c>
      <c r="N7" s="81">
        <v>549</v>
      </c>
      <c r="O7" s="79">
        <v>683</v>
      </c>
      <c r="P7" s="79">
        <v>70</v>
      </c>
      <c r="Q7" s="81">
        <v>391</v>
      </c>
      <c r="R7" s="79">
        <v>222</v>
      </c>
      <c r="S7" s="79">
        <v>683</v>
      </c>
      <c r="T7" s="79">
        <v>75</v>
      </c>
      <c r="U7" s="79">
        <v>200</v>
      </c>
      <c r="V7" s="81">
        <v>408</v>
      </c>
      <c r="W7" s="79">
        <v>683</v>
      </c>
      <c r="X7" s="79">
        <v>93</v>
      </c>
      <c r="Y7" s="81">
        <v>342</v>
      </c>
      <c r="Z7" s="79">
        <v>33</v>
      </c>
      <c r="AA7" s="79">
        <v>104</v>
      </c>
      <c r="AB7" s="79">
        <v>19</v>
      </c>
      <c r="AC7" s="79">
        <v>9</v>
      </c>
      <c r="AD7" s="79">
        <v>83</v>
      </c>
      <c r="AE7" s="79">
        <v>683</v>
      </c>
      <c r="AF7" s="79">
        <v>71</v>
      </c>
      <c r="AG7" s="81">
        <v>478</v>
      </c>
      <c r="AH7" s="79">
        <v>134</v>
      </c>
      <c r="AI7" s="79">
        <v>683</v>
      </c>
      <c r="AJ7" s="79">
        <v>146</v>
      </c>
      <c r="AK7" s="81">
        <v>285</v>
      </c>
      <c r="AL7" s="79">
        <v>252</v>
      </c>
      <c r="AM7" s="79">
        <v>683</v>
      </c>
      <c r="AN7" s="79">
        <v>123</v>
      </c>
      <c r="AO7" s="81">
        <v>250</v>
      </c>
      <c r="AP7" s="79">
        <v>310</v>
      </c>
      <c r="AQ7" s="79">
        <v>683</v>
      </c>
      <c r="AR7" s="79">
        <v>7</v>
      </c>
      <c r="AS7" s="81">
        <v>16</v>
      </c>
      <c r="AT7" s="79">
        <v>579</v>
      </c>
      <c r="AU7" s="79">
        <v>57</v>
      </c>
      <c r="AV7" s="79">
        <v>24</v>
      </c>
      <c r="AW7" s="79">
        <v>683</v>
      </c>
      <c r="AX7" s="79">
        <v>10</v>
      </c>
      <c r="AY7" s="81">
        <v>616</v>
      </c>
      <c r="AZ7" s="79">
        <v>3</v>
      </c>
      <c r="BA7" s="79">
        <v>54</v>
      </c>
      <c r="BB7" s="79">
        <v>683</v>
      </c>
      <c r="BC7" s="79">
        <v>78</v>
      </c>
      <c r="BD7" s="81">
        <v>224</v>
      </c>
      <c r="BE7" s="79">
        <v>381</v>
      </c>
      <c r="BF7" s="79">
        <v>683</v>
      </c>
      <c r="BG7" s="82">
        <v>313</v>
      </c>
    </row>
    <row r="8" spans="1:59" s="72" customFormat="1">
      <c r="A8" s="390"/>
      <c r="B8" s="78" t="s">
        <v>84</v>
      </c>
      <c r="C8" s="12">
        <v>366</v>
      </c>
      <c r="D8" s="13">
        <v>168</v>
      </c>
      <c r="E8" s="79">
        <v>534</v>
      </c>
      <c r="F8" s="80">
        <v>152</v>
      </c>
      <c r="G8" s="13">
        <v>382</v>
      </c>
      <c r="H8" s="13">
        <v>534</v>
      </c>
      <c r="I8" s="13">
        <v>197</v>
      </c>
      <c r="J8" s="13">
        <v>337</v>
      </c>
      <c r="K8" s="79">
        <v>534</v>
      </c>
      <c r="L8" s="79">
        <v>133</v>
      </c>
      <c r="M8" s="79">
        <v>42</v>
      </c>
      <c r="N8" s="81">
        <v>359</v>
      </c>
      <c r="O8" s="79">
        <v>534</v>
      </c>
      <c r="P8" s="79">
        <v>97</v>
      </c>
      <c r="Q8" s="81">
        <v>247</v>
      </c>
      <c r="R8" s="79">
        <v>190</v>
      </c>
      <c r="S8" s="79">
        <v>534</v>
      </c>
      <c r="T8" s="79">
        <v>91</v>
      </c>
      <c r="U8" s="79">
        <v>152</v>
      </c>
      <c r="V8" s="81">
        <v>291</v>
      </c>
      <c r="W8" s="79">
        <v>534</v>
      </c>
      <c r="X8" s="79">
        <v>134</v>
      </c>
      <c r="Y8" s="81">
        <v>204</v>
      </c>
      <c r="Z8" s="79">
        <v>16</v>
      </c>
      <c r="AA8" s="79">
        <v>70</v>
      </c>
      <c r="AB8" s="79">
        <v>19</v>
      </c>
      <c r="AC8" s="79">
        <v>8</v>
      </c>
      <c r="AD8" s="79">
        <v>83</v>
      </c>
      <c r="AE8" s="79">
        <v>534</v>
      </c>
      <c r="AF8" s="79">
        <v>88</v>
      </c>
      <c r="AG8" s="81">
        <v>300</v>
      </c>
      <c r="AH8" s="79">
        <v>146</v>
      </c>
      <c r="AI8" s="79">
        <v>534</v>
      </c>
      <c r="AJ8" s="79">
        <v>179</v>
      </c>
      <c r="AK8" s="81">
        <v>156</v>
      </c>
      <c r="AL8" s="79">
        <v>199</v>
      </c>
      <c r="AM8" s="79">
        <v>534</v>
      </c>
      <c r="AN8" s="79">
        <v>150</v>
      </c>
      <c r="AO8" s="81">
        <v>143</v>
      </c>
      <c r="AP8" s="79">
        <v>241</v>
      </c>
      <c r="AQ8" s="79">
        <v>534</v>
      </c>
      <c r="AR8" s="79">
        <v>9</v>
      </c>
      <c r="AS8" s="81">
        <v>7</v>
      </c>
      <c r="AT8" s="79">
        <v>446</v>
      </c>
      <c r="AU8" s="79">
        <v>46</v>
      </c>
      <c r="AV8" s="79">
        <v>83</v>
      </c>
      <c r="AW8" s="79">
        <v>534</v>
      </c>
      <c r="AX8" s="79">
        <v>10</v>
      </c>
      <c r="AY8" s="81">
        <v>485</v>
      </c>
      <c r="AZ8" s="79">
        <v>5</v>
      </c>
      <c r="BA8" s="79">
        <v>83</v>
      </c>
      <c r="BB8" s="79">
        <v>534</v>
      </c>
      <c r="BC8" s="79">
        <v>68</v>
      </c>
      <c r="BD8" s="81">
        <v>140</v>
      </c>
      <c r="BE8" s="79">
        <v>83</v>
      </c>
      <c r="BF8" s="79">
        <v>534</v>
      </c>
      <c r="BG8" s="82">
        <v>404</v>
      </c>
    </row>
    <row r="9" spans="1:59" s="72" customFormat="1" ht="15.75" thickBot="1">
      <c r="A9" s="391"/>
      <c r="B9" s="83" t="s">
        <v>14</v>
      </c>
      <c r="C9" s="20">
        <v>933</v>
      </c>
      <c r="D9" s="21">
        <v>284</v>
      </c>
      <c r="E9" s="84">
        <v>1217</v>
      </c>
      <c r="F9" s="84">
        <v>401</v>
      </c>
      <c r="G9" s="84">
        <v>816</v>
      </c>
      <c r="H9" s="84">
        <v>1217</v>
      </c>
      <c r="I9" s="84">
        <v>542</v>
      </c>
      <c r="J9" s="84">
        <v>675</v>
      </c>
      <c r="K9" s="84">
        <v>1217</v>
      </c>
      <c r="L9" s="84">
        <v>226</v>
      </c>
      <c r="M9" s="84">
        <v>83</v>
      </c>
      <c r="N9" s="85">
        <v>908</v>
      </c>
      <c r="O9" s="84">
        <v>1217</v>
      </c>
      <c r="P9" s="84">
        <v>167</v>
      </c>
      <c r="Q9" s="85">
        <v>638</v>
      </c>
      <c r="R9" s="84">
        <v>412</v>
      </c>
      <c r="S9" s="84">
        <v>1217</v>
      </c>
      <c r="T9" s="84">
        <v>166</v>
      </c>
      <c r="U9" s="84">
        <v>352</v>
      </c>
      <c r="V9" s="85">
        <v>699</v>
      </c>
      <c r="W9" s="84">
        <v>1217</v>
      </c>
      <c r="X9" s="84">
        <v>227</v>
      </c>
      <c r="Y9" s="85">
        <v>546</v>
      </c>
      <c r="Z9" s="84">
        <v>49</v>
      </c>
      <c r="AA9" s="84">
        <v>174</v>
      </c>
      <c r="AB9" s="84">
        <v>38</v>
      </c>
      <c r="AC9" s="84">
        <v>17</v>
      </c>
      <c r="AD9" s="84">
        <v>146</v>
      </c>
      <c r="AE9" s="84">
        <v>1217</v>
      </c>
      <c r="AF9" s="84">
        <v>159</v>
      </c>
      <c r="AG9" s="85">
        <v>778</v>
      </c>
      <c r="AH9" s="84">
        <v>280</v>
      </c>
      <c r="AI9" s="84">
        <v>1217</v>
      </c>
      <c r="AJ9" s="84">
        <v>325</v>
      </c>
      <c r="AK9" s="85">
        <v>441</v>
      </c>
      <c r="AL9" s="84">
        <v>451</v>
      </c>
      <c r="AM9" s="84">
        <v>1217</v>
      </c>
      <c r="AN9" s="84">
        <v>273</v>
      </c>
      <c r="AO9" s="85">
        <v>393</v>
      </c>
      <c r="AP9" s="84">
        <v>551</v>
      </c>
      <c r="AQ9" s="84">
        <v>1217</v>
      </c>
      <c r="AR9" s="84">
        <v>16</v>
      </c>
      <c r="AS9" s="85">
        <v>23</v>
      </c>
      <c r="AT9" s="84">
        <v>1025</v>
      </c>
      <c r="AU9" s="84">
        <v>103</v>
      </c>
      <c r="AV9" s="84">
        <v>50</v>
      </c>
      <c r="AW9" s="84">
        <v>1217</v>
      </c>
      <c r="AX9" s="84">
        <v>20</v>
      </c>
      <c r="AY9" s="85">
        <v>1101</v>
      </c>
      <c r="AZ9" s="84">
        <v>8</v>
      </c>
      <c r="BA9" s="84">
        <v>88</v>
      </c>
      <c r="BB9" s="84">
        <v>1217</v>
      </c>
      <c r="BC9" s="84">
        <v>146</v>
      </c>
      <c r="BD9" s="85">
        <v>364</v>
      </c>
      <c r="BE9" s="84">
        <v>707</v>
      </c>
      <c r="BF9" s="84">
        <v>1217</v>
      </c>
      <c r="BG9" s="86">
        <v>717</v>
      </c>
    </row>
    <row r="10" spans="1:59" s="72" customFormat="1" ht="15.75" thickTop="1">
      <c r="A10" s="74"/>
      <c r="B10" s="88"/>
      <c r="C10" s="44"/>
      <c r="D10" s="44"/>
      <c r="E10" s="87"/>
      <c r="F10" s="87"/>
      <c r="G10" s="87"/>
      <c r="H10" s="87"/>
      <c r="I10" s="87"/>
      <c r="J10" s="87"/>
      <c r="K10" s="87"/>
      <c r="L10" s="87"/>
      <c r="M10" s="87"/>
      <c r="N10" s="127"/>
      <c r="O10" s="87"/>
      <c r="P10" s="87"/>
      <c r="Q10" s="127"/>
      <c r="R10" s="87"/>
      <c r="S10" s="87"/>
      <c r="T10" s="87"/>
      <c r="U10" s="87"/>
      <c r="V10" s="127"/>
      <c r="W10" s="87"/>
      <c r="X10" s="87"/>
      <c r="Y10" s="127"/>
      <c r="Z10" s="87"/>
      <c r="AA10" s="87"/>
      <c r="AB10" s="87"/>
      <c r="AC10" s="87"/>
      <c r="AD10" s="87"/>
      <c r="AE10" s="87"/>
      <c r="AF10" s="87"/>
      <c r="AG10" s="127"/>
      <c r="AH10" s="87"/>
      <c r="AI10" s="87"/>
      <c r="AJ10" s="87"/>
      <c r="AK10" s="127"/>
      <c r="AL10" s="87"/>
      <c r="AM10" s="87"/>
      <c r="AN10" s="87"/>
      <c r="AO10" s="127"/>
      <c r="AP10" s="87"/>
      <c r="AQ10" s="87"/>
      <c r="AR10" s="87"/>
      <c r="AS10" s="127"/>
      <c r="AT10" s="87"/>
      <c r="AU10" s="87"/>
      <c r="AV10" s="87"/>
      <c r="AW10" s="87"/>
      <c r="AX10" s="87"/>
      <c r="AY10" s="127"/>
      <c r="AZ10" s="87"/>
      <c r="BA10" s="87"/>
      <c r="BB10" s="87"/>
      <c r="BC10" s="87"/>
      <c r="BD10" s="127"/>
      <c r="BE10" s="87"/>
      <c r="BF10" s="87"/>
      <c r="BG10" s="87"/>
    </row>
    <row r="11" spans="1:59" s="72" customFormat="1">
      <c r="A11" s="335" t="s">
        <v>67</v>
      </c>
      <c r="B11" s="335"/>
      <c r="C11" s="66" t="s">
        <v>81</v>
      </c>
      <c r="D11" s="44"/>
      <c r="E11" s="87"/>
      <c r="F11" s="87"/>
      <c r="G11" s="87"/>
      <c r="H11" s="87"/>
      <c r="I11" s="87"/>
      <c r="J11" s="87"/>
      <c r="K11" s="87"/>
      <c r="L11" s="87"/>
      <c r="M11" s="87"/>
      <c r="N11" s="127"/>
      <c r="O11" s="87"/>
      <c r="P11" s="87"/>
      <c r="Q11" s="127"/>
      <c r="R11" s="87"/>
      <c r="S11" s="87"/>
      <c r="T11" s="87"/>
      <c r="U11" s="87"/>
      <c r="V11" s="127"/>
      <c r="W11" s="87"/>
      <c r="X11" s="87"/>
      <c r="Y11" s="127"/>
      <c r="Z11" s="87"/>
      <c r="AA11" s="87"/>
      <c r="AB11" s="87"/>
      <c r="AC11" s="87"/>
      <c r="AD11" s="87"/>
      <c r="AE11" s="87"/>
      <c r="AF11" s="87"/>
      <c r="AG11" s="127"/>
      <c r="AH11" s="87"/>
      <c r="AI11" s="87"/>
      <c r="AJ11" s="87"/>
      <c r="AK11" s="127"/>
      <c r="AL11" s="87"/>
      <c r="AM11" s="87"/>
      <c r="AN11" s="87"/>
      <c r="AO11" s="127"/>
      <c r="AP11" s="87"/>
      <c r="AQ11" s="87"/>
      <c r="AR11" s="87"/>
      <c r="AS11" s="127"/>
      <c r="AT11" s="87"/>
      <c r="AU11" s="87"/>
      <c r="AV11" s="87"/>
      <c r="AW11" s="87"/>
      <c r="AX11" s="87"/>
      <c r="AY11" s="127"/>
      <c r="AZ11" s="87"/>
      <c r="BA11" s="87"/>
      <c r="BB11" s="87"/>
      <c r="BC11" s="87"/>
      <c r="BD11" s="127"/>
      <c r="BE11" s="87"/>
      <c r="BF11" s="87"/>
      <c r="BG11" s="87"/>
    </row>
    <row r="12" spans="1:59" s="72" customFormat="1">
      <c r="B12" s="128" t="s">
        <v>83</v>
      </c>
      <c r="C12" s="15">
        <f>E7*C$9/$E$9</f>
        <v>523.61462612982746</v>
      </c>
      <c r="D12" s="15">
        <f>E7*D$9/$E$9</f>
        <v>159.38537387017254</v>
      </c>
      <c r="E12" s="87"/>
      <c r="F12" s="15">
        <f>H7*F$9/$E$9</f>
        <v>225.04765817584223</v>
      </c>
      <c r="G12" s="15">
        <f>H7*G$9/$E$9</f>
        <v>457.95234182415777</v>
      </c>
      <c r="H12" s="87"/>
      <c r="I12" s="15">
        <f>K7*I$9/$E$9</f>
        <v>304.17912900575186</v>
      </c>
      <c r="J12" s="15">
        <f>K7*J$9/$E$9</f>
        <v>378.82087099424814</v>
      </c>
      <c r="K12" s="87"/>
      <c r="L12" s="15">
        <f>O7*L$9/$E$9</f>
        <v>126.83483976992605</v>
      </c>
      <c r="M12" s="15">
        <f>O7*M$9/$E$9</f>
        <v>46.580936729663108</v>
      </c>
      <c r="N12" s="15">
        <f>O7*N$9/$E$9</f>
        <v>509.58422350041087</v>
      </c>
      <c r="O12" s="87"/>
      <c r="P12" s="15">
        <f>S7*P$9/$E$9</f>
        <v>93.723089564502871</v>
      </c>
      <c r="Q12" s="15">
        <f>S7*Q$9/$E$9</f>
        <v>358.05587510271158</v>
      </c>
      <c r="R12" s="15">
        <f>S7*R$9/$E$9</f>
        <v>231.22103533278553</v>
      </c>
      <c r="S12" s="87"/>
      <c r="T12" s="15">
        <f>W7*T$9/$E$9</f>
        <v>93.161873459326216</v>
      </c>
      <c r="U12" s="15">
        <f>W7*U$9/$E$9</f>
        <v>197.5480690221857</v>
      </c>
      <c r="V12" s="15">
        <f>W7*V$9/$E$9</f>
        <v>392.29005751848808</v>
      </c>
      <c r="W12" s="87"/>
      <c r="X12" s="15">
        <f>AE7*X$9/$E$9</f>
        <v>127.39605587510272</v>
      </c>
      <c r="Y12" s="15">
        <f>AE7*Y$9/$E$9</f>
        <v>306.42399342645848</v>
      </c>
      <c r="Z12" s="15">
        <f>AE7*Z$9/$E$9</f>
        <v>27.499589153656533</v>
      </c>
      <c r="AA12" s="15">
        <f>AE7*AA$9/$E$9</f>
        <v>97.651602300739526</v>
      </c>
      <c r="AB12" s="15">
        <f>AE7*AB$9/$E$9</f>
        <v>21.32621199671323</v>
      </c>
      <c r="AC12" s="15">
        <f>AE7*AC$9/$E$9</f>
        <v>9.5406737880032875</v>
      </c>
      <c r="AD12" s="15">
        <f>AE7*AD$9/$E$9</f>
        <v>81.937551355792934</v>
      </c>
      <c r="AE12" s="87"/>
      <c r="AF12" s="15">
        <f>AI7*AF$9/$E$9</f>
        <v>89.233360723089561</v>
      </c>
      <c r="AG12" s="15">
        <f>AI7*AG$9/$E$9</f>
        <v>436.62612982744452</v>
      </c>
      <c r="AH12" s="15">
        <f>AI7*AH$9/$E$9</f>
        <v>157.1405094494659</v>
      </c>
      <c r="AI12" s="87"/>
      <c r="AJ12" s="15">
        <f>AM7*AJ$9/$E$9</f>
        <v>182.39523418241578</v>
      </c>
      <c r="AK12" s="15">
        <f>AM7*AK$9/$E$9</f>
        <v>247.49630238290879</v>
      </c>
      <c r="AL12" s="15">
        <f>AM7*AL$9/$E$9</f>
        <v>253.10846343467543</v>
      </c>
      <c r="AM12" s="87"/>
      <c r="AN12" s="15">
        <f>AQ7*AN$9/$E$9</f>
        <v>153.21199671322924</v>
      </c>
      <c r="AO12" s="15">
        <f>AQ7*AO$9/$E$9</f>
        <v>220.55792933442893</v>
      </c>
      <c r="AP12" s="15">
        <f>AQ7*AP$9/$E$9</f>
        <v>309.2300739523418</v>
      </c>
      <c r="AQ12" s="87"/>
      <c r="AR12" s="15">
        <f>AW7*AR$9/$E$9</f>
        <v>8.9794576828266237</v>
      </c>
      <c r="AS12" s="15">
        <f>AW7*AS$9/$E$9</f>
        <v>12.90797041906327</v>
      </c>
      <c r="AT12" s="15">
        <f>AW7*AT$9/$E$9</f>
        <v>575.24650780608056</v>
      </c>
      <c r="AU12" s="15">
        <f>AW7*AU$9/$E$9</f>
        <v>57.805258833196383</v>
      </c>
      <c r="AV12" s="15">
        <f>AW7*AV$9/$E$9</f>
        <v>28.060805258833195</v>
      </c>
      <c r="AW12" s="87"/>
      <c r="AX12" s="15">
        <f>BB7*AX$9/$E$9</f>
        <v>11.224322103533279</v>
      </c>
      <c r="AY12" s="15">
        <f>BB7*AY$9/$E$9</f>
        <v>617.89893179950695</v>
      </c>
      <c r="AZ12" s="15">
        <f>BB7*AZ$9/$E$9</f>
        <v>4.4897288414133119</v>
      </c>
      <c r="BA12" s="15">
        <f>BB7*BA$9/$E$9</f>
        <v>49.387017255546425</v>
      </c>
      <c r="BB12" s="87"/>
      <c r="BC12" s="15">
        <f>BF7*BC$9/$E$9</f>
        <v>81.937551355792934</v>
      </c>
      <c r="BD12" s="15">
        <f>BF7*BD$9/$E$9</f>
        <v>204.28266228430567</v>
      </c>
      <c r="BE12" s="15">
        <f>BF7*BE$9/$E$9</f>
        <v>396.77978635990138</v>
      </c>
      <c r="BF12" s="87"/>
      <c r="BG12" s="87"/>
    </row>
    <row r="13" spans="1:59" s="72" customFormat="1">
      <c r="A13" s="74"/>
      <c r="B13" s="128" t="s">
        <v>84</v>
      </c>
      <c r="C13" s="15">
        <f>E8*C$9/$E$9</f>
        <v>409.38537387017254</v>
      </c>
      <c r="D13" s="15">
        <f>E8*D$9/$E$9</f>
        <v>124.61462612982744</v>
      </c>
      <c r="E13" s="87"/>
      <c r="F13" s="15">
        <f>H8*F$9/$E$9</f>
        <v>175.95234182415777</v>
      </c>
      <c r="G13" s="15">
        <f>H8*G$9/$E$9</f>
        <v>358.04765817584223</v>
      </c>
      <c r="H13" s="87"/>
      <c r="I13" s="15">
        <f>K8*I$9/$E$9</f>
        <v>237.82087099424814</v>
      </c>
      <c r="J13" s="15">
        <f>K8*J$9/$E$9</f>
        <v>296.17912900575186</v>
      </c>
      <c r="K13" s="87"/>
      <c r="L13" s="15">
        <f>O8*L$9/$E$9</f>
        <v>99.165160230073951</v>
      </c>
      <c r="M13" s="15">
        <f>O8*M$9/$E$9</f>
        <v>36.419063270336892</v>
      </c>
      <c r="N13" s="15">
        <f>O8*N$9/$E$9</f>
        <v>398.41577649958913</v>
      </c>
      <c r="O13" s="87"/>
      <c r="P13" s="15">
        <f>S8*P$9/$E$9</f>
        <v>73.276910435497129</v>
      </c>
      <c r="Q13" s="15">
        <f>S8*Q$9/$E$9</f>
        <v>279.94412489728842</v>
      </c>
      <c r="R13" s="15">
        <f>S8*R$9/$E$9</f>
        <v>180.77896466721447</v>
      </c>
      <c r="S13" s="87"/>
      <c r="T13" s="15">
        <f>W8*T$9/$E$9</f>
        <v>72.838126540673784</v>
      </c>
      <c r="U13" s="15">
        <f>W8*U$9/$E$9</f>
        <v>154.4519309778143</v>
      </c>
      <c r="V13" s="15">
        <f>W8*V$9/$E$9</f>
        <v>306.70994248151192</v>
      </c>
      <c r="W13" s="87"/>
      <c r="X13" s="15">
        <f>AE8*X$9/$E$9</f>
        <v>99.603944124897282</v>
      </c>
      <c r="Y13" s="15">
        <f>AE8*Y$9/$E$9</f>
        <v>239.57600657354149</v>
      </c>
      <c r="Z13" s="15">
        <f>AE8*Z$9/$E$9</f>
        <v>21.500410846343467</v>
      </c>
      <c r="AA13" s="15">
        <f>AE8*AA$9/$E$9</f>
        <v>76.348397699260474</v>
      </c>
      <c r="AB13" s="15">
        <f>AE8*AB$9/$E$9</f>
        <v>16.67378800328677</v>
      </c>
      <c r="AC13" s="15">
        <f>AE8*AC$9/$E$9</f>
        <v>7.4593262119967134</v>
      </c>
      <c r="AD13" s="15">
        <f>AE8*AD$9/$E$9</f>
        <v>64.062448644207066</v>
      </c>
      <c r="AE13" s="87"/>
      <c r="AF13" s="15">
        <f>AI8*AF$9/$E$9</f>
        <v>69.766639276910439</v>
      </c>
      <c r="AG13" s="15">
        <f>AI8*AG$9/$E$9</f>
        <v>341.37387017255548</v>
      </c>
      <c r="AH13" s="15">
        <f>AI8*AH$9/$E$9</f>
        <v>122.8594905505341</v>
      </c>
      <c r="AI13" s="87"/>
      <c r="AJ13" s="15">
        <f>AM8*AJ$9/$E$9</f>
        <v>142.60476581758422</v>
      </c>
      <c r="AK13" s="15">
        <f>AM8*AK$9/$E$9</f>
        <v>193.50369761709121</v>
      </c>
      <c r="AL13" s="15">
        <f>AM8*AL$9/$E$9</f>
        <v>197.89153656532457</v>
      </c>
      <c r="AM13" s="87"/>
      <c r="AN13" s="15">
        <f>AQ8*AN$9/$E$9</f>
        <v>119.78800328677075</v>
      </c>
      <c r="AO13" s="15">
        <f>AQ8*AO$9/$E$9</f>
        <v>172.44207066557107</v>
      </c>
      <c r="AP13" s="15">
        <f>AQ8*AP$9/$E$9</f>
        <v>241.76992604765817</v>
      </c>
      <c r="AQ13" s="87"/>
      <c r="AR13" s="15">
        <f>AW8*AR$9/$E$9</f>
        <v>7.0205423171733772</v>
      </c>
      <c r="AS13" s="15">
        <f>AW8*AS$9/$E$9</f>
        <v>10.09202958093673</v>
      </c>
      <c r="AT13" s="15">
        <f>AW8*AT$9/$E$9</f>
        <v>449.7534921939195</v>
      </c>
      <c r="AU13" s="15">
        <f>AW8*AU$9/$E$9</f>
        <v>45.194741166803617</v>
      </c>
      <c r="AV13" s="15">
        <f>AW8*AV$9/$E$9</f>
        <v>21.939194741166805</v>
      </c>
      <c r="AW13" s="87"/>
      <c r="AX13" s="15">
        <f>BB8*AX$9/$E$9</f>
        <v>8.7756778964667213</v>
      </c>
      <c r="AY13" s="15">
        <f>BB8*AY$9/$E$9</f>
        <v>483.10106820049299</v>
      </c>
      <c r="AZ13" s="15">
        <f>BB8*AZ$9/$E$9</f>
        <v>3.5102711585866886</v>
      </c>
      <c r="BA13" s="15">
        <f>BB8*BA$9/$E$9</f>
        <v>38.612982744453575</v>
      </c>
      <c r="BB13" s="87"/>
      <c r="BC13" s="15">
        <f>BF8*BC$9/$E$9</f>
        <v>64.062448644207066</v>
      </c>
      <c r="BD13" s="15">
        <f>BF8*BD$9/$E$9</f>
        <v>159.71733771569433</v>
      </c>
      <c r="BE13" s="15">
        <f>BF8*BE$9/$E$9</f>
        <v>310.22021364009862</v>
      </c>
      <c r="BF13" s="87"/>
      <c r="BG13" s="87"/>
    </row>
    <row r="14" spans="1:59" s="72" customFormat="1">
      <c r="A14" s="73"/>
      <c r="B14" s="131"/>
      <c r="C14" s="71"/>
      <c r="D14" s="71"/>
      <c r="E14" s="129"/>
      <c r="F14" s="129"/>
      <c r="G14" s="129"/>
      <c r="H14" s="129"/>
      <c r="I14" s="129"/>
      <c r="J14" s="129"/>
      <c r="K14" s="129"/>
      <c r="L14" s="129"/>
      <c r="M14" s="129"/>
      <c r="N14" s="130"/>
      <c r="O14" s="129"/>
      <c r="P14" s="129"/>
      <c r="Q14" s="130"/>
      <c r="R14" s="129"/>
      <c r="S14" s="129"/>
      <c r="T14" s="129"/>
      <c r="U14" s="129"/>
      <c r="V14" s="130"/>
      <c r="W14" s="129"/>
      <c r="X14" s="129"/>
      <c r="Y14" s="130"/>
      <c r="Z14" s="129"/>
      <c r="AA14" s="129"/>
      <c r="AB14" s="129"/>
      <c r="AC14" s="129"/>
      <c r="AD14" s="129"/>
      <c r="AE14" s="129"/>
      <c r="AF14" s="129"/>
      <c r="AG14" s="130"/>
      <c r="AH14" s="129"/>
      <c r="AI14" s="129"/>
      <c r="AJ14" s="129"/>
      <c r="AK14" s="130"/>
      <c r="AL14" s="129"/>
      <c r="AM14" s="129"/>
      <c r="AN14" s="129"/>
      <c r="AO14" s="130"/>
      <c r="AP14" s="129"/>
      <c r="AQ14" s="129"/>
      <c r="AR14" s="129"/>
      <c r="AS14" s="130"/>
      <c r="AT14" s="129"/>
      <c r="AU14" s="129"/>
      <c r="AV14" s="129"/>
      <c r="AW14" s="129"/>
      <c r="AX14" s="129"/>
      <c r="AY14" s="130"/>
      <c r="AZ14" s="129"/>
      <c r="BA14" s="129"/>
      <c r="BB14" s="129"/>
      <c r="BC14" s="129"/>
      <c r="BD14" s="130"/>
      <c r="BE14" s="129"/>
      <c r="BF14" s="129"/>
      <c r="BG14" s="129"/>
    </row>
    <row r="15" spans="1:59" s="72" customFormat="1">
      <c r="A15" s="70" t="s">
        <v>75</v>
      </c>
      <c r="B15" s="143">
        <f>CHITEST(C7:D8,C12:D13)</f>
        <v>3.1204120711615571E-9</v>
      </c>
      <c r="C15" s="44"/>
      <c r="D15" s="44"/>
      <c r="E15" s="143">
        <f>CHITEST(F7:G8,F12:G13)</f>
        <v>3.2437063642541206E-3</v>
      </c>
      <c r="F15" s="87"/>
      <c r="G15" s="87"/>
      <c r="H15" s="143">
        <f>CHITEST(I7:J8,I12:J13)</f>
        <v>2.0907642941478126E-6</v>
      </c>
      <c r="I15" s="87"/>
      <c r="J15" s="87"/>
      <c r="K15" s="143">
        <f>CHITEST(L7:N8,L12:N13)</f>
        <v>4.937832170717431E-7</v>
      </c>
      <c r="L15" s="87"/>
      <c r="M15" s="87"/>
      <c r="N15" s="127"/>
      <c r="O15" s="143">
        <f>CHITEST(P7:R8,P12:R13)</f>
        <v>2.2196861517408206E-5</v>
      </c>
      <c r="P15" s="87"/>
      <c r="Q15" s="127"/>
      <c r="R15" s="87"/>
      <c r="S15" s="143">
        <f>CHITEST(T7:V8,T12:V13)</f>
        <v>8.3440973859815835E-3</v>
      </c>
      <c r="T15" s="87"/>
      <c r="U15" s="87"/>
      <c r="V15" s="127"/>
      <c r="W15" s="143">
        <f>CHITEST(X7:AD8,X12:AD13)</f>
        <v>4.0022825125622507E-7</v>
      </c>
      <c r="X15" s="87"/>
      <c r="Y15" s="127"/>
      <c r="Z15" s="87"/>
      <c r="AA15" s="87"/>
      <c r="AB15" s="87"/>
      <c r="AC15" s="87"/>
      <c r="AD15" s="87"/>
      <c r="AE15" s="143">
        <f>CHITEST(AF7:AH8,AF12:AH13)</f>
        <v>3.3854420920887068E-6</v>
      </c>
      <c r="AF15" s="87"/>
      <c r="AG15" s="127"/>
      <c r="AH15" s="87"/>
      <c r="AI15" s="143">
        <f>CHITEST(AJ7:AL8,AJ12:AL13)</f>
        <v>3.9007623855171985E-7</v>
      </c>
      <c r="AJ15" s="87"/>
      <c r="AK15" s="127"/>
      <c r="AL15" s="87"/>
      <c r="AM15" s="143">
        <f>CHITEST(AN7:AP8,AN12:AP13)</f>
        <v>1.2757725801096782E-5</v>
      </c>
      <c r="AN15" s="87"/>
      <c r="AO15" s="127"/>
      <c r="AP15" s="87"/>
      <c r="AQ15" s="143">
        <f>CHITEST(AR7:AV8,AR12:AV13)</f>
        <v>2.0521865464099596E-36</v>
      </c>
      <c r="AR15" s="87"/>
      <c r="AS15" s="127"/>
      <c r="AT15" s="87"/>
      <c r="AU15" s="87"/>
      <c r="AV15" s="87"/>
      <c r="AW15" s="144">
        <f>CHITEST(AX7:BA8,AX12:BA13)</f>
        <v>1.9260409951309213E-11</v>
      </c>
      <c r="AX15" s="87"/>
      <c r="AY15" s="127"/>
      <c r="AZ15" s="87"/>
      <c r="BA15" s="87"/>
      <c r="BB15" s="143">
        <f>CHITEST(BC7:BE8,BC12:BE13)</f>
        <v>4.887599618963126E-38</v>
      </c>
      <c r="BC15" s="87"/>
      <c r="BD15" s="127"/>
      <c r="BE15" s="87"/>
      <c r="BF15" s="87"/>
      <c r="BG15" s="87"/>
    </row>
    <row r="16" spans="1:59" s="72" customFormat="1">
      <c r="A16" s="74"/>
      <c r="B16" s="88"/>
      <c r="C16" s="44"/>
      <c r="D16" s="44"/>
      <c r="E16" s="87"/>
      <c r="F16" s="87"/>
      <c r="G16" s="87"/>
      <c r="H16" s="87"/>
      <c r="I16" s="87"/>
      <c r="J16" s="87"/>
      <c r="K16" s="87"/>
      <c r="L16" s="87"/>
      <c r="M16" s="87"/>
      <c r="N16" s="127"/>
      <c r="O16" s="87"/>
      <c r="P16" s="87"/>
      <c r="Q16" s="127"/>
      <c r="R16" s="87"/>
      <c r="S16" s="87"/>
      <c r="T16" s="87"/>
      <c r="U16" s="87"/>
      <c r="V16" s="127"/>
      <c r="W16" s="87"/>
      <c r="X16" s="87"/>
      <c r="Y16" s="127"/>
      <c r="Z16" s="87"/>
      <c r="AA16" s="87"/>
      <c r="AB16" s="87"/>
      <c r="AC16" s="87"/>
      <c r="AD16" s="87"/>
      <c r="AE16" s="87"/>
      <c r="AF16" s="87"/>
      <c r="AG16" s="127"/>
      <c r="AH16" s="87"/>
      <c r="AI16" s="87"/>
      <c r="AJ16" s="87"/>
      <c r="AK16" s="127"/>
      <c r="AL16" s="87"/>
      <c r="AM16" s="87"/>
      <c r="AN16" s="87"/>
      <c r="AO16" s="127"/>
      <c r="AP16" s="87"/>
      <c r="AQ16" s="87"/>
      <c r="AR16" s="87"/>
      <c r="AS16" s="127"/>
      <c r="AT16" s="87"/>
      <c r="AU16" s="87"/>
      <c r="AV16" s="87"/>
      <c r="AW16" s="87"/>
      <c r="AX16" s="87"/>
      <c r="AY16" s="127"/>
      <c r="AZ16" s="87"/>
      <c r="BA16" s="87"/>
      <c r="BB16" s="87"/>
      <c r="BC16" s="87"/>
      <c r="BD16" s="127"/>
      <c r="BE16" s="87"/>
      <c r="BF16" s="87"/>
      <c r="BG16" s="87"/>
    </row>
    <row r="17" spans="1:59" s="72" customFormat="1">
      <c r="A17" s="1">
        <v>2013</v>
      </c>
      <c r="B17" s="2"/>
      <c r="C17" s="27"/>
      <c r="D17" s="75"/>
      <c r="E17" s="87"/>
      <c r="F17" s="75"/>
      <c r="G17" s="75"/>
      <c r="H17" s="87"/>
      <c r="I17" s="75"/>
      <c r="J17" s="75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</row>
    <row r="18" spans="1:59" s="72" customFormat="1">
      <c r="A18" s="1"/>
      <c r="B18" s="2" t="s">
        <v>16</v>
      </c>
      <c r="C18" s="2" t="s">
        <v>42</v>
      </c>
      <c r="D18" s="75"/>
      <c r="E18" s="87"/>
      <c r="F18" s="75"/>
      <c r="G18" s="75"/>
      <c r="H18" s="87"/>
      <c r="I18" s="75"/>
      <c r="J18" s="75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87"/>
      <c r="BB18" s="87"/>
      <c r="BC18" s="87"/>
      <c r="BD18" s="87"/>
      <c r="BE18" s="87"/>
      <c r="BF18" s="87"/>
    </row>
    <row r="19" spans="1:59" s="72" customFormat="1" ht="15" customHeight="1" thickBot="1">
      <c r="A19" s="74"/>
      <c r="B19" s="88"/>
      <c r="C19" s="75"/>
      <c r="D19" s="75"/>
      <c r="E19" s="87"/>
      <c r="F19" s="75"/>
      <c r="G19" s="75"/>
      <c r="H19" s="87"/>
      <c r="I19" s="75"/>
      <c r="J19" s="75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</row>
    <row r="20" spans="1:59" s="72" customFormat="1" ht="39" customHeight="1" thickTop="1">
      <c r="A20" s="392"/>
      <c r="B20" s="393"/>
      <c r="C20" s="358" t="s">
        <v>1</v>
      </c>
      <c r="D20" s="359"/>
      <c r="E20" s="360"/>
      <c r="F20" s="361" t="s">
        <v>2</v>
      </c>
      <c r="G20" s="359"/>
      <c r="H20" s="360"/>
      <c r="I20" s="361" t="s">
        <v>43</v>
      </c>
      <c r="J20" s="359"/>
      <c r="K20" s="360"/>
      <c r="L20" s="362" t="s">
        <v>44</v>
      </c>
      <c r="M20" s="363"/>
      <c r="N20" s="363"/>
      <c r="O20" s="364"/>
      <c r="P20" s="372" t="s">
        <v>45</v>
      </c>
      <c r="Q20" s="373"/>
      <c r="R20" s="373"/>
      <c r="S20" s="374"/>
      <c r="T20" s="365" t="s">
        <v>46</v>
      </c>
      <c r="U20" s="359"/>
      <c r="V20" s="359"/>
      <c r="W20" s="360"/>
      <c r="X20" s="365" t="s">
        <v>47</v>
      </c>
      <c r="Y20" s="366"/>
      <c r="Z20" s="366"/>
      <c r="AA20" s="366"/>
      <c r="AB20" s="366"/>
      <c r="AC20" s="366"/>
      <c r="AD20" s="366"/>
      <c r="AE20" s="367"/>
      <c r="AF20" s="375" t="s">
        <v>48</v>
      </c>
      <c r="AG20" s="375"/>
      <c r="AH20" s="375"/>
      <c r="AI20" s="375"/>
      <c r="AJ20" s="376" t="s">
        <v>49</v>
      </c>
      <c r="AK20" s="366"/>
      <c r="AL20" s="366"/>
      <c r="AM20" s="367"/>
      <c r="AN20" s="365" t="s">
        <v>50</v>
      </c>
      <c r="AO20" s="366"/>
      <c r="AP20" s="366"/>
      <c r="AQ20" s="367"/>
      <c r="AR20" s="365" t="s">
        <v>51</v>
      </c>
      <c r="AS20" s="366"/>
      <c r="AT20" s="366"/>
      <c r="AU20" s="366"/>
      <c r="AV20" s="366"/>
      <c r="AW20" s="367"/>
      <c r="AX20" s="365" t="s">
        <v>52</v>
      </c>
      <c r="AY20" s="366"/>
      <c r="AZ20" s="366"/>
      <c r="BA20" s="366"/>
      <c r="BB20" s="367"/>
      <c r="BC20" s="365" t="s">
        <v>53</v>
      </c>
      <c r="BD20" s="366"/>
      <c r="BE20" s="366"/>
      <c r="BF20" s="368"/>
    </row>
    <row r="21" spans="1:59" s="72" customFormat="1" ht="74.25" customHeight="1">
      <c r="A21" s="394"/>
      <c r="B21" s="395"/>
      <c r="C21" s="31" t="s">
        <v>15</v>
      </c>
      <c r="D21" s="31" t="s">
        <v>16</v>
      </c>
      <c r="E21" s="31" t="s">
        <v>14</v>
      </c>
      <c r="F21" s="31" t="s">
        <v>15</v>
      </c>
      <c r="G21" s="31" t="s">
        <v>16</v>
      </c>
      <c r="H21" s="31" t="s">
        <v>14</v>
      </c>
      <c r="I21" s="31" t="s">
        <v>15</v>
      </c>
      <c r="J21" s="31" t="s">
        <v>16</v>
      </c>
      <c r="K21" s="31" t="s">
        <v>14</v>
      </c>
      <c r="L21" s="31" t="s">
        <v>54</v>
      </c>
      <c r="M21" s="31" t="s">
        <v>15</v>
      </c>
      <c r="N21" s="5" t="s">
        <v>16</v>
      </c>
      <c r="O21" s="31" t="s">
        <v>14</v>
      </c>
      <c r="P21" s="31" t="s">
        <v>54</v>
      </c>
      <c r="Q21" s="5" t="s">
        <v>15</v>
      </c>
      <c r="R21" s="31" t="s">
        <v>16</v>
      </c>
      <c r="S21" s="31" t="s">
        <v>14</v>
      </c>
      <c r="T21" s="31" t="s">
        <v>54</v>
      </c>
      <c r="U21" s="31" t="s">
        <v>15</v>
      </c>
      <c r="V21" s="5" t="s">
        <v>16</v>
      </c>
      <c r="W21" s="31" t="s">
        <v>14</v>
      </c>
      <c r="X21" s="31" t="s">
        <v>54</v>
      </c>
      <c r="Y21" s="5" t="s">
        <v>55</v>
      </c>
      <c r="Z21" s="31" t="s">
        <v>56</v>
      </c>
      <c r="AA21" s="31" t="s">
        <v>57</v>
      </c>
      <c r="AB21" s="31" t="s">
        <v>58</v>
      </c>
      <c r="AC21" s="31" t="s">
        <v>59</v>
      </c>
      <c r="AD21" s="31" t="s">
        <v>60</v>
      </c>
      <c r="AE21" s="31" t="s">
        <v>14</v>
      </c>
      <c r="AF21" s="31" t="s">
        <v>54</v>
      </c>
      <c r="AG21" s="5" t="s">
        <v>24</v>
      </c>
      <c r="AH21" s="4" t="s">
        <v>25</v>
      </c>
      <c r="AI21" s="31" t="s">
        <v>14</v>
      </c>
      <c r="AJ21" s="31" t="s">
        <v>54</v>
      </c>
      <c r="AK21" s="5" t="s">
        <v>57</v>
      </c>
      <c r="AL21" s="31" t="s">
        <v>25</v>
      </c>
      <c r="AM21" s="31" t="s">
        <v>14</v>
      </c>
      <c r="AN21" s="31" t="s">
        <v>54</v>
      </c>
      <c r="AO21" s="5" t="s">
        <v>61</v>
      </c>
      <c r="AP21" s="4" t="s">
        <v>25</v>
      </c>
      <c r="AQ21" s="31" t="s">
        <v>14</v>
      </c>
      <c r="AR21" s="31" t="s">
        <v>54</v>
      </c>
      <c r="AS21" s="5" t="s">
        <v>62</v>
      </c>
      <c r="AT21" s="369" t="s">
        <v>60</v>
      </c>
      <c r="AU21" s="370"/>
      <c r="AV21" s="371"/>
      <c r="AW21" s="31" t="s">
        <v>14</v>
      </c>
      <c r="AX21" s="31" t="s">
        <v>54</v>
      </c>
      <c r="AY21" s="5" t="s">
        <v>63</v>
      </c>
      <c r="AZ21" s="31" t="s">
        <v>64</v>
      </c>
      <c r="BA21" s="31" t="s">
        <v>60</v>
      </c>
      <c r="BB21" s="31" t="s">
        <v>14</v>
      </c>
      <c r="BC21" s="31" t="s">
        <v>54</v>
      </c>
      <c r="BD21" s="5" t="s">
        <v>15</v>
      </c>
      <c r="BE21" s="31" t="s">
        <v>16</v>
      </c>
      <c r="BF21" s="32" t="s">
        <v>14</v>
      </c>
    </row>
    <row r="22" spans="1:59" s="72" customFormat="1" ht="15" customHeight="1" thickBot="1">
      <c r="A22" s="396"/>
      <c r="B22" s="397"/>
      <c r="C22" s="33" t="s">
        <v>35</v>
      </c>
      <c r="D22" s="33" t="s">
        <v>35</v>
      </c>
      <c r="E22" s="33" t="s">
        <v>35</v>
      </c>
      <c r="F22" s="33" t="s">
        <v>35</v>
      </c>
      <c r="G22" s="33" t="s">
        <v>35</v>
      </c>
      <c r="H22" s="33" t="s">
        <v>35</v>
      </c>
      <c r="I22" s="33" t="s">
        <v>35</v>
      </c>
      <c r="J22" s="33" t="s">
        <v>35</v>
      </c>
      <c r="K22" s="33" t="s">
        <v>35</v>
      </c>
      <c r="L22" s="33" t="s">
        <v>35</v>
      </c>
      <c r="M22" s="33" t="s">
        <v>35</v>
      </c>
      <c r="N22" s="10" t="s">
        <v>35</v>
      </c>
      <c r="O22" s="33" t="s">
        <v>35</v>
      </c>
      <c r="P22" s="33" t="s">
        <v>35</v>
      </c>
      <c r="Q22" s="10" t="s">
        <v>35</v>
      </c>
      <c r="R22" s="33" t="s">
        <v>35</v>
      </c>
      <c r="S22" s="33" t="s">
        <v>35</v>
      </c>
      <c r="T22" s="33" t="s">
        <v>35</v>
      </c>
      <c r="U22" s="33" t="s">
        <v>35</v>
      </c>
      <c r="V22" s="10" t="s">
        <v>35</v>
      </c>
      <c r="W22" s="33" t="s">
        <v>35</v>
      </c>
      <c r="X22" s="33" t="s">
        <v>35</v>
      </c>
      <c r="Y22" s="10" t="s">
        <v>35</v>
      </c>
      <c r="Z22" s="33" t="s">
        <v>35</v>
      </c>
      <c r="AA22" s="33" t="s">
        <v>35</v>
      </c>
      <c r="AB22" s="33" t="s">
        <v>35</v>
      </c>
      <c r="AC22" s="33" t="s">
        <v>35</v>
      </c>
      <c r="AD22" s="33" t="s">
        <v>35</v>
      </c>
      <c r="AE22" s="33" t="s">
        <v>35</v>
      </c>
      <c r="AF22" s="33" t="s">
        <v>35</v>
      </c>
      <c r="AG22" s="10" t="s">
        <v>35</v>
      </c>
      <c r="AH22" s="33" t="s">
        <v>35</v>
      </c>
      <c r="AI22" s="33" t="s">
        <v>35</v>
      </c>
      <c r="AJ22" s="33" t="s">
        <v>35</v>
      </c>
      <c r="AK22" s="10" t="s">
        <v>35</v>
      </c>
      <c r="AL22" s="33" t="s">
        <v>35</v>
      </c>
      <c r="AM22" s="33" t="s">
        <v>35</v>
      </c>
      <c r="AN22" s="33" t="s">
        <v>35</v>
      </c>
      <c r="AO22" s="10" t="s">
        <v>35</v>
      </c>
      <c r="AP22" s="9" t="s">
        <v>35</v>
      </c>
      <c r="AQ22" s="33" t="s">
        <v>35</v>
      </c>
      <c r="AR22" s="33" t="s">
        <v>35</v>
      </c>
      <c r="AS22" s="10" t="s">
        <v>35</v>
      </c>
      <c r="AT22" s="337" t="s">
        <v>35</v>
      </c>
      <c r="AU22" s="338"/>
      <c r="AV22" s="339"/>
      <c r="AW22" s="33" t="s">
        <v>35</v>
      </c>
      <c r="AX22" s="33" t="s">
        <v>35</v>
      </c>
      <c r="AY22" s="10" t="s">
        <v>35</v>
      </c>
      <c r="AZ22" s="33" t="s">
        <v>35</v>
      </c>
      <c r="BA22" s="33" t="s">
        <v>35</v>
      </c>
      <c r="BB22" s="33" t="s">
        <v>35</v>
      </c>
      <c r="BC22" s="33" t="s">
        <v>35</v>
      </c>
      <c r="BD22" s="10" t="s">
        <v>35</v>
      </c>
      <c r="BE22" s="33" t="s">
        <v>35</v>
      </c>
      <c r="BF22" s="34" t="s">
        <v>35</v>
      </c>
    </row>
    <row r="23" spans="1:59" s="72" customFormat="1" ht="15" customHeight="1" thickTop="1">
      <c r="A23" s="398" t="s">
        <v>82</v>
      </c>
      <c r="B23" s="89" t="s">
        <v>83</v>
      </c>
      <c r="C23" s="90">
        <v>170</v>
      </c>
      <c r="D23" s="90">
        <v>277</v>
      </c>
      <c r="E23" s="90">
        <f>C23+D23</f>
        <v>447</v>
      </c>
      <c r="F23" s="90">
        <v>178</v>
      </c>
      <c r="G23" s="90">
        <v>275</v>
      </c>
      <c r="H23" s="90">
        <f>F23+G23</f>
        <v>453</v>
      </c>
      <c r="I23" s="90">
        <v>132</v>
      </c>
      <c r="J23" s="90">
        <v>319</v>
      </c>
      <c r="K23" s="90">
        <f>I23+J23</f>
        <v>451</v>
      </c>
      <c r="L23" s="90">
        <v>50</v>
      </c>
      <c r="M23" s="90">
        <v>24</v>
      </c>
      <c r="N23" s="81">
        <v>379</v>
      </c>
      <c r="O23" s="90">
        <v>453</v>
      </c>
      <c r="P23" s="90">
        <v>97</v>
      </c>
      <c r="Q23" s="81">
        <v>231</v>
      </c>
      <c r="R23" s="90">
        <v>125</v>
      </c>
      <c r="S23" s="90">
        <v>453</v>
      </c>
      <c r="T23" s="90">
        <v>99</v>
      </c>
      <c r="U23" s="90">
        <v>78</v>
      </c>
      <c r="V23" s="81">
        <v>276</v>
      </c>
      <c r="W23" s="90">
        <v>453</v>
      </c>
      <c r="X23" s="90">
        <v>11</v>
      </c>
      <c r="Y23" s="81">
        <v>342</v>
      </c>
      <c r="Z23" s="90">
        <v>62</v>
      </c>
      <c r="AA23" s="90">
        <v>15</v>
      </c>
      <c r="AB23" s="90">
        <v>7</v>
      </c>
      <c r="AC23" s="90">
        <v>14</v>
      </c>
      <c r="AD23" s="90">
        <v>2</v>
      </c>
      <c r="AE23" s="90">
        <v>453</v>
      </c>
      <c r="AF23" s="90">
        <v>8</v>
      </c>
      <c r="AG23" s="81">
        <v>444</v>
      </c>
      <c r="AH23" s="90">
        <v>1</v>
      </c>
      <c r="AI23" s="90">
        <v>453</v>
      </c>
      <c r="AJ23" s="90">
        <v>23</v>
      </c>
      <c r="AK23" s="81">
        <v>184</v>
      </c>
      <c r="AL23" s="90">
        <v>246</v>
      </c>
      <c r="AM23" s="90">
        <v>453</v>
      </c>
      <c r="AN23" s="90">
        <v>6</v>
      </c>
      <c r="AO23" s="81">
        <v>404</v>
      </c>
      <c r="AP23" s="90">
        <v>43</v>
      </c>
      <c r="AQ23" s="90">
        <v>453</v>
      </c>
      <c r="AR23" s="90">
        <v>1</v>
      </c>
      <c r="AS23" s="81">
        <v>447</v>
      </c>
      <c r="AT23" s="343">
        <v>5</v>
      </c>
      <c r="AU23" s="344"/>
      <c r="AV23" s="345"/>
      <c r="AW23" s="90">
        <v>453</v>
      </c>
      <c r="AX23" s="90">
        <v>36</v>
      </c>
      <c r="AY23" s="81">
        <v>346</v>
      </c>
      <c r="AZ23" s="90">
        <v>70</v>
      </c>
      <c r="BA23" s="90">
        <v>1</v>
      </c>
      <c r="BB23" s="90">
        <v>453</v>
      </c>
      <c r="BC23" s="90">
        <v>111</v>
      </c>
      <c r="BD23" s="81">
        <v>100</v>
      </c>
      <c r="BE23" s="90">
        <v>242</v>
      </c>
      <c r="BF23" s="91">
        <v>453</v>
      </c>
    </row>
    <row r="24" spans="1:59" s="72" customFormat="1" ht="15" customHeight="1">
      <c r="A24" s="399"/>
      <c r="B24" s="92" t="s">
        <v>84</v>
      </c>
      <c r="C24" s="93">
        <v>208</v>
      </c>
      <c r="D24" s="93">
        <v>331</v>
      </c>
      <c r="E24" s="93">
        <f>C24+D24</f>
        <v>539</v>
      </c>
      <c r="F24" s="93">
        <v>218</v>
      </c>
      <c r="G24" s="93">
        <v>326</v>
      </c>
      <c r="H24" s="93">
        <f>F24+G24</f>
        <v>544</v>
      </c>
      <c r="I24" s="93">
        <v>138</v>
      </c>
      <c r="J24" s="93">
        <v>406</v>
      </c>
      <c r="K24" s="93">
        <f>I24+J24</f>
        <v>544</v>
      </c>
      <c r="L24" s="93">
        <v>72</v>
      </c>
      <c r="M24" s="93">
        <v>26</v>
      </c>
      <c r="N24" s="81">
        <v>449</v>
      </c>
      <c r="O24" s="93">
        <v>547</v>
      </c>
      <c r="P24" s="93">
        <v>125</v>
      </c>
      <c r="Q24" s="81">
        <v>274</v>
      </c>
      <c r="R24" s="93">
        <v>148</v>
      </c>
      <c r="S24" s="93">
        <v>547</v>
      </c>
      <c r="T24" s="93">
        <v>131</v>
      </c>
      <c r="U24" s="93">
        <v>121</v>
      </c>
      <c r="V24" s="81">
        <v>295</v>
      </c>
      <c r="W24" s="93">
        <v>547</v>
      </c>
      <c r="X24" s="93">
        <v>23</v>
      </c>
      <c r="Y24" s="81">
        <v>418</v>
      </c>
      <c r="Z24" s="93">
        <v>63</v>
      </c>
      <c r="AA24" s="93">
        <v>12</v>
      </c>
      <c r="AB24" s="93">
        <v>10</v>
      </c>
      <c r="AC24" s="93">
        <v>14</v>
      </c>
      <c r="AD24" s="93">
        <v>7</v>
      </c>
      <c r="AE24" s="93">
        <v>547</v>
      </c>
      <c r="AF24" s="93">
        <v>17</v>
      </c>
      <c r="AG24" s="81">
        <v>527</v>
      </c>
      <c r="AH24" s="93">
        <v>3</v>
      </c>
      <c r="AI24" s="93">
        <v>547</v>
      </c>
      <c r="AJ24" s="93">
        <v>31</v>
      </c>
      <c r="AK24" s="81">
        <v>199</v>
      </c>
      <c r="AL24" s="93">
        <v>317</v>
      </c>
      <c r="AM24" s="93">
        <v>547</v>
      </c>
      <c r="AN24" s="93">
        <v>14</v>
      </c>
      <c r="AO24" s="81">
        <v>477</v>
      </c>
      <c r="AP24" s="93">
        <v>56</v>
      </c>
      <c r="AQ24" s="93">
        <v>547</v>
      </c>
      <c r="AR24" s="93">
        <v>3</v>
      </c>
      <c r="AS24" s="81">
        <v>539</v>
      </c>
      <c r="AT24" s="346">
        <v>5</v>
      </c>
      <c r="AU24" s="347"/>
      <c r="AV24" s="348"/>
      <c r="AW24" s="93">
        <v>547</v>
      </c>
      <c r="AX24" s="93">
        <v>36</v>
      </c>
      <c r="AY24" s="81">
        <v>430</v>
      </c>
      <c r="AZ24" s="93">
        <v>77</v>
      </c>
      <c r="BA24" s="93">
        <v>4</v>
      </c>
      <c r="BB24" s="93">
        <v>547</v>
      </c>
      <c r="BC24" s="93">
        <v>111</v>
      </c>
      <c r="BD24" s="81">
        <v>99</v>
      </c>
      <c r="BE24" s="93">
        <v>337</v>
      </c>
      <c r="BF24" s="94">
        <v>547</v>
      </c>
    </row>
    <row r="25" spans="1:59" s="72" customFormat="1" ht="15" customHeight="1" thickBot="1">
      <c r="A25" s="400"/>
      <c r="B25" s="83" t="s">
        <v>14</v>
      </c>
      <c r="C25" s="20">
        <v>378</v>
      </c>
      <c r="D25" s="21">
        <v>608</v>
      </c>
      <c r="E25" s="84">
        <f>C25+D25</f>
        <v>986</v>
      </c>
      <c r="F25" s="84">
        <v>396</v>
      </c>
      <c r="G25" s="84">
        <v>601</v>
      </c>
      <c r="H25" s="84">
        <f>F25+G25</f>
        <v>997</v>
      </c>
      <c r="I25" s="84">
        <v>270</v>
      </c>
      <c r="J25" s="84">
        <v>725</v>
      </c>
      <c r="K25" s="84">
        <f>I25+J25</f>
        <v>995</v>
      </c>
      <c r="L25" s="84">
        <v>122</v>
      </c>
      <c r="M25" s="84">
        <v>50</v>
      </c>
      <c r="N25" s="85">
        <v>828</v>
      </c>
      <c r="O25" s="84">
        <v>1000</v>
      </c>
      <c r="P25" s="84">
        <v>222</v>
      </c>
      <c r="Q25" s="85">
        <v>505</v>
      </c>
      <c r="R25" s="84">
        <v>273</v>
      </c>
      <c r="S25" s="84">
        <v>1000</v>
      </c>
      <c r="T25" s="84">
        <v>230</v>
      </c>
      <c r="U25" s="84">
        <v>199</v>
      </c>
      <c r="V25" s="85">
        <v>571</v>
      </c>
      <c r="W25" s="84">
        <v>1000</v>
      </c>
      <c r="X25" s="84">
        <v>34</v>
      </c>
      <c r="Y25" s="85">
        <v>760</v>
      </c>
      <c r="Z25" s="84">
        <v>125</v>
      </c>
      <c r="AA25" s="84">
        <v>27</v>
      </c>
      <c r="AB25" s="84">
        <v>17</v>
      </c>
      <c r="AC25" s="84">
        <v>28</v>
      </c>
      <c r="AD25" s="84">
        <v>9</v>
      </c>
      <c r="AE25" s="84">
        <v>1000</v>
      </c>
      <c r="AF25" s="84">
        <v>25</v>
      </c>
      <c r="AG25" s="85">
        <v>971</v>
      </c>
      <c r="AH25" s="84">
        <v>4</v>
      </c>
      <c r="AI25" s="84">
        <v>1000</v>
      </c>
      <c r="AJ25" s="84">
        <v>54</v>
      </c>
      <c r="AK25" s="85">
        <v>383</v>
      </c>
      <c r="AL25" s="84">
        <v>563</v>
      </c>
      <c r="AM25" s="84">
        <v>1000</v>
      </c>
      <c r="AN25" s="84">
        <v>20</v>
      </c>
      <c r="AO25" s="85">
        <v>881</v>
      </c>
      <c r="AP25" s="84">
        <v>99</v>
      </c>
      <c r="AQ25" s="84">
        <v>1000</v>
      </c>
      <c r="AR25" s="84">
        <v>4</v>
      </c>
      <c r="AS25" s="85">
        <v>986</v>
      </c>
      <c r="AT25" s="349">
        <v>10</v>
      </c>
      <c r="AU25" s="350"/>
      <c r="AV25" s="351"/>
      <c r="AW25" s="84">
        <v>1000</v>
      </c>
      <c r="AX25" s="84">
        <v>72</v>
      </c>
      <c r="AY25" s="85">
        <v>776</v>
      </c>
      <c r="AZ25" s="84">
        <v>147</v>
      </c>
      <c r="BA25" s="84">
        <v>5</v>
      </c>
      <c r="BB25" s="84">
        <v>1000</v>
      </c>
      <c r="BC25" s="84">
        <v>222</v>
      </c>
      <c r="BD25" s="85">
        <v>199</v>
      </c>
      <c r="BE25" s="84">
        <v>579</v>
      </c>
      <c r="BF25" s="86">
        <v>1000</v>
      </c>
    </row>
    <row r="26" spans="1:59" ht="15.75" thickTop="1"/>
    <row r="27" spans="1:59" s="72" customFormat="1">
      <c r="A27" s="335" t="s">
        <v>67</v>
      </c>
      <c r="B27" s="335"/>
      <c r="C27" s="66" t="s">
        <v>81</v>
      </c>
      <c r="D27" s="44"/>
      <c r="E27" s="87"/>
      <c r="F27" s="87"/>
      <c r="G27" s="87"/>
      <c r="H27" s="87"/>
      <c r="I27" s="87"/>
      <c r="J27" s="87"/>
      <c r="K27" s="87"/>
      <c r="L27" s="87"/>
      <c r="M27" s="87"/>
      <c r="N27" s="127"/>
      <c r="O27" s="87"/>
      <c r="P27" s="87"/>
      <c r="Q27" s="127"/>
      <c r="R27" s="87"/>
      <c r="S27" s="87"/>
      <c r="T27" s="87"/>
      <c r="U27" s="87"/>
      <c r="V27" s="127"/>
      <c r="W27" s="87"/>
      <c r="X27" s="87"/>
      <c r="Y27" s="127"/>
      <c r="Z27" s="87"/>
      <c r="AA27" s="87"/>
      <c r="AB27" s="87"/>
      <c r="AC27" s="87"/>
      <c r="AD27" s="87"/>
      <c r="AE27" s="87"/>
      <c r="AF27" s="87"/>
      <c r="AG27" s="127"/>
      <c r="AH27" s="87"/>
      <c r="AI27" s="87"/>
      <c r="AJ27" s="87"/>
      <c r="AK27" s="127"/>
      <c r="AL27" s="87"/>
      <c r="AM27" s="87"/>
      <c r="AN27" s="87"/>
      <c r="AO27" s="127"/>
      <c r="AP27" s="87"/>
      <c r="AQ27" s="87"/>
      <c r="AR27" s="87"/>
      <c r="AS27" s="127"/>
      <c r="AT27" s="87"/>
      <c r="AU27" s="87"/>
      <c r="AV27" s="87"/>
      <c r="AW27" s="87"/>
      <c r="AX27" s="87"/>
      <c r="AY27" s="127"/>
      <c r="AZ27" s="87"/>
      <c r="BA27" s="87"/>
      <c r="BB27" s="87"/>
      <c r="BC27" s="87"/>
      <c r="BD27" s="127"/>
      <c r="BE27" s="87"/>
      <c r="BF27" s="87"/>
      <c r="BG27" s="87"/>
    </row>
    <row r="28" spans="1:59" s="72" customFormat="1">
      <c r="B28" s="128" t="s">
        <v>83</v>
      </c>
      <c r="C28" s="15">
        <f>E23*C$25/$E$25</f>
        <v>171.36511156186612</v>
      </c>
      <c r="D28" s="15">
        <f>E23*D$25/$E$25</f>
        <v>275.63488843813388</v>
      </c>
      <c r="E28" s="87"/>
      <c r="F28" s="15">
        <f>H23*F$25/$H$25</f>
        <v>179.92778335005016</v>
      </c>
      <c r="G28" s="15">
        <f>H23*G$25/$H$25</f>
        <v>273.07221664994984</v>
      </c>
      <c r="H28" s="87"/>
      <c r="I28" s="15">
        <f>K23*I$25/$K$25</f>
        <v>122.38190954773869</v>
      </c>
      <c r="J28" s="15">
        <f>K23*J$25/$K$25</f>
        <v>328.6180904522613</v>
      </c>
      <c r="K28" s="87"/>
      <c r="L28" s="15">
        <f>O23*L$25/$O$25</f>
        <v>55.265999999999998</v>
      </c>
      <c r="M28" s="15">
        <f>O23*M$25/$O$25</f>
        <v>22.65</v>
      </c>
      <c r="N28" s="15">
        <f>O23*N$25/$O$25</f>
        <v>375.084</v>
      </c>
      <c r="O28" s="87"/>
      <c r="P28" s="15">
        <f>S23*P$25/$O$25</f>
        <v>100.566</v>
      </c>
      <c r="Q28" s="15">
        <f>S23*Q$25/$O$25</f>
        <v>228.76499999999999</v>
      </c>
      <c r="R28" s="15">
        <f>S23*R$25/$O$25</f>
        <v>123.669</v>
      </c>
      <c r="S28" s="87"/>
      <c r="T28" s="15">
        <f>W23*T$25/$O$25</f>
        <v>104.19</v>
      </c>
      <c r="U28" s="15">
        <f>W23*U$25/$O$25</f>
        <v>90.147000000000006</v>
      </c>
      <c r="V28" s="15">
        <f>W23*V$25/$O$25</f>
        <v>258.66300000000001</v>
      </c>
      <c r="W28" s="87"/>
      <c r="X28" s="15">
        <f>AE23*X$25/$O$25</f>
        <v>15.401999999999999</v>
      </c>
      <c r="Y28" s="15">
        <f>AE23*Y$25/$O$25</f>
        <v>344.28</v>
      </c>
      <c r="Z28" s="15">
        <f>AE23*Z$25/$O$25</f>
        <v>56.625</v>
      </c>
      <c r="AA28" s="15">
        <f>AE23*AA$25/$O$25</f>
        <v>12.231</v>
      </c>
      <c r="AB28" s="15">
        <f>AE23*AB$25/$O$25</f>
        <v>7.7009999999999996</v>
      </c>
      <c r="AC28" s="15">
        <f>AE23*AC$25/$O$25</f>
        <v>12.683999999999999</v>
      </c>
      <c r="AD28" s="15">
        <f>AE23*AD$25/$O$25</f>
        <v>4.077</v>
      </c>
      <c r="AE28" s="87"/>
      <c r="AF28" s="15">
        <f>AI23*AF$25/$O$25</f>
        <v>11.324999999999999</v>
      </c>
      <c r="AG28" s="15">
        <f>AI23*AG$25/$O$25</f>
        <v>439.863</v>
      </c>
      <c r="AH28" s="15">
        <f>AI23*AH$25/$O$25</f>
        <v>1.8120000000000001</v>
      </c>
      <c r="AI28" s="87"/>
      <c r="AJ28" s="15">
        <f>AM23*AJ$25/$O$25</f>
        <v>24.462</v>
      </c>
      <c r="AK28" s="15">
        <f>AM23*AK$25/$O$25</f>
        <v>173.499</v>
      </c>
      <c r="AL28" s="15">
        <f>AM23*AL$25/$O$25</f>
        <v>255.03899999999999</v>
      </c>
      <c r="AM28" s="87"/>
      <c r="AN28" s="15">
        <f>AQ23*AN$25/$O$25</f>
        <v>9.06</v>
      </c>
      <c r="AO28" s="15">
        <f>AQ23*AO$25/$O$25</f>
        <v>399.09300000000002</v>
      </c>
      <c r="AP28" s="15">
        <f>AQ23*AP$25/$O$25</f>
        <v>44.847000000000001</v>
      </c>
      <c r="AQ28" s="87"/>
      <c r="AR28" s="15">
        <f>AW23*AR$25/$O$25</f>
        <v>1.8120000000000001</v>
      </c>
      <c r="AS28" s="15">
        <f>AW23*AS$25/$O$25</f>
        <v>446.65800000000002</v>
      </c>
      <c r="AT28" s="336">
        <f>AW23*AT$25/$O$25</f>
        <v>4.53</v>
      </c>
      <c r="AU28" s="336"/>
      <c r="AV28" s="336"/>
      <c r="AW28" s="87"/>
      <c r="AX28" s="15">
        <f>BB23*AX$25/$O$25</f>
        <v>32.616</v>
      </c>
      <c r="AY28" s="15">
        <f>BB23*AY$25/$O$25</f>
        <v>351.52800000000002</v>
      </c>
      <c r="AZ28" s="15">
        <f>BB23*AZ$25/$O$25</f>
        <v>66.590999999999994</v>
      </c>
      <c r="BA28" s="15">
        <f>BB23*BA$25/$O$25</f>
        <v>2.2650000000000001</v>
      </c>
      <c r="BB28" s="87"/>
      <c r="BC28" s="15">
        <f>BF23*BC$25/$O$25</f>
        <v>100.566</v>
      </c>
      <c r="BD28" s="15">
        <f>BF23*BD$25/$O$25</f>
        <v>90.147000000000006</v>
      </c>
      <c r="BE28" s="15">
        <f>BF23*BE$25/$O$25</f>
        <v>262.28699999999998</v>
      </c>
      <c r="BF28" s="87"/>
      <c r="BG28" s="87"/>
    </row>
    <row r="29" spans="1:59" s="72" customFormat="1">
      <c r="A29" s="74"/>
      <c r="B29" s="128" t="s">
        <v>84</v>
      </c>
      <c r="C29" s="15">
        <f>E24*C$25/$E$25</f>
        <v>206.63488843813388</v>
      </c>
      <c r="D29" s="15">
        <f>E24*D$25/$E$25</f>
        <v>332.36511156186612</v>
      </c>
      <c r="E29" s="87"/>
      <c r="F29" s="15">
        <f>H24*F$25/$H$25</f>
        <v>216.07221664994984</v>
      </c>
      <c r="G29" s="15">
        <f>H24*G$25/$H$25</f>
        <v>327.92778335005016</v>
      </c>
      <c r="H29" s="87"/>
      <c r="I29" s="15">
        <f>K24*I$25/$K$25</f>
        <v>147.6180904522613</v>
      </c>
      <c r="J29" s="15">
        <f>K24*J$25/$K$25</f>
        <v>396.3819095477387</v>
      </c>
      <c r="K29" s="87"/>
      <c r="L29" s="15">
        <f>O24*L$25/$O$25</f>
        <v>66.733999999999995</v>
      </c>
      <c r="M29" s="15">
        <f>O24*M$25/$O$25</f>
        <v>27.35</v>
      </c>
      <c r="N29" s="15">
        <f>O24*N$25/$O$25</f>
        <v>452.916</v>
      </c>
      <c r="O29" s="87"/>
      <c r="P29" s="15">
        <f>S24*P$25/$O$25</f>
        <v>121.434</v>
      </c>
      <c r="Q29" s="15">
        <f>S24*Q$25/$O$25</f>
        <v>276.23500000000001</v>
      </c>
      <c r="R29" s="15">
        <f>S24*R$25/$O$25</f>
        <v>149.33099999999999</v>
      </c>
      <c r="S29" s="87"/>
      <c r="T29" s="15">
        <f>W24*T$25/$O$25</f>
        <v>125.81</v>
      </c>
      <c r="U29" s="15">
        <f>W24*U$25/$O$25</f>
        <v>108.85299999999999</v>
      </c>
      <c r="V29" s="15">
        <f>W24*V$25/$O$25</f>
        <v>312.33699999999999</v>
      </c>
      <c r="W29" s="87"/>
      <c r="X29" s="15">
        <f>AE24*X$25/$O$25</f>
        <v>18.597999999999999</v>
      </c>
      <c r="Y29" s="15">
        <f>AE24*Y$25/$O$25</f>
        <v>415.72</v>
      </c>
      <c r="Z29" s="15">
        <f>AE24*Z$25/$O$25</f>
        <v>68.375</v>
      </c>
      <c r="AA29" s="15">
        <f>AE24*AA$25/$O$25</f>
        <v>14.769</v>
      </c>
      <c r="AB29" s="15">
        <f>AE24*AB$25/$O$25</f>
        <v>9.2989999999999995</v>
      </c>
      <c r="AC29" s="15">
        <f>AE24*AC$25/$O$25</f>
        <v>15.316000000000001</v>
      </c>
      <c r="AD29" s="15">
        <f>AE24*AD$25/$O$25</f>
        <v>4.923</v>
      </c>
      <c r="AE29" s="87"/>
      <c r="AF29" s="15">
        <f>AI24*AF$25/$O$25</f>
        <v>13.675000000000001</v>
      </c>
      <c r="AG29" s="15">
        <f>AI24*AG$25/$O$25</f>
        <v>531.13699999999994</v>
      </c>
      <c r="AH29" s="15">
        <f>AI24*AH$25/$O$25</f>
        <v>2.1880000000000002</v>
      </c>
      <c r="AI29" s="87"/>
      <c r="AJ29" s="15">
        <f>AM24*AJ$25/$O$25</f>
        <v>29.538</v>
      </c>
      <c r="AK29" s="15">
        <f>AM24*AK$25/$O$25</f>
        <v>209.501</v>
      </c>
      <c r="AL29" s="15">
        <f>AM24*AL$25/$O$25</f>
        <v>307.96100000000001</v>
      </c>
      <c r="AM29" s="87"/>
      <c r="AN29" s="15">
        <f>AQ24*AN$25/$O$25</f>
        <v>10.94</v>
      </c>
      <c r="AO29" s="15">
        <f>AQ24*AO$25/$O$25</f>
        <v>481.90699999999998</v>
      </c>
      <c r="AP29" s="15">
        <f>AQ24*AP$25/$O$25</f>
        <v>54.152999999999999</v>
      </c>
      <c r="AQ29" s="87"/>
      <c r="AR29" s="15">
        <f>AW24*AR$25/$O$25</f>
        <v>2.1880000000000002</v>
      </c>
      <c r="AS29" s="15">
        <f>AW24*AS$25/$O$25</f>
        <v>539.34199999999998</v>
      </c>
      <c r="AT29" s="336">
        <f>AW24*AT$25/$O$25</f>
        <v>5.47</v>
      </c>
      <c r="AU29" s="336"/>
      <c r="AV29" s="336"/>
      <c r="AW29" s="87"/>
      <c r="AX29" s="15">
        <f>BB24*AX$25/$O$25</f>
        <v>39.384</v>
      </c>
      <c r="AY29" s="15">
        <f>BB24*AY$25/$O$25</f>
        <v>424.47199999999998</v>
      </c>
      <c r="AZ29" s="15">
        <f>BB24*AZ$25/$O$25</f>
        <v>80.409000000000006</v>
      </c>
      <c r="BA29" s="15">
        <f>BB24*BA$25/$O$25</f>
        <v>2.7349999999999999</v>
      </c>
      <c r="BB29" s="87"/>
      <c r="BC29" s="15">
        <f>BF24*BC$25/$O$25</f>
        <v>121.434</v>
      </c>
      <c r="BD29" s="15">
        <f>BF24*BD$25/$O$25</f>
        <v>108.85299999999999</v>
      </c>
      <c r="BE29" s="15">
        <f>BF24*BE$25/$O$25</f>
        <v>316.71300000000002</v>
      </c>
      <c r="BF29" s="87"/>
      <c r="BG29" s="87"/>
    </row>
    <row r="30" spans="1:59" s="72" customFormat="1">
      <c r="A30" s="73"/>
      <c r="B30" s="131"/>
      <c r="C30" s="71"/>
      <c r="D30" s="71"/>
      <c r="E30" s="129"/>
      <c r="F30" s="129"/>
      <c r="G30" s="129"/>
      <c r="H30" s="129"/>
      <c r="I30" s="129"/>
      <c r="J30" s="129"/>
      <c r="K30" s="129"/>
      <c r="L30" s="129"/>
      <c r="M30" s="129"/>
      <c r="N30" s="130"/>
      <c r="O30" s="129"/>
      <c r="P30" s="129"/>
      <c r="Q30" s="130"/>
      <c r="R30" s="129"/>
      <c r="S30" s="129"/>
      <c r="T30" s="129"/>
      <c r="U30" s="129"/>
      <c r="V30" s="130"/>
      <c r="W30" s="129"/>
      <c r="X30" s="129"/>
      <c r="Y30" s="130"/>
      <c r="Z30" s="129"/>
      <c r="AA30" s="129"/>
      <c r="AB30" s="129"/>
      <c r="AC30" s="129"/>
      <c r="AD30" s="129"/>
      <c r="AE30" s="129"/>
      <c r="AF30" s="129"/>
      <c r="AG30" s="130"/>
      <c r="AH30" s="129"/>
      <c r="AI30" s="129"/>
      <c r="AJ30" s="129"/>
      <c r="AK30" s="130"/>
      <c r="AL30" s="129"/>
      <c r="AM30" s="129"/>
      <c r="AN30" s="129"/>
      <c r="AO30" s="130"/>
      <c r="AP30" s="129"/>
      <c r="AQ30" s="129"/>
      <c r="AR30" s="129"/>
      <c r="AS30" s="130"/>
      <c r="AT30" s="129"/>
      <c r="AU30" s="129"/>
      <c r="AV30" s="129"/>
      <c r="AW30" s="129"/>
      <c r="AX30" s="129"/>
      <c r="AY30" s="130"/>
      <c r="AZ30" s="129"/>
      <c r="BA30" s="129"/>
      <c r="BB30" s="129"/>
      <c r="BC30" s="129"/>
      <c r="BD30" s="130"/>
      <c r="BE30" s="129"/>
      <c r="BF30" s="129"/>
      <c r="BG30" s="129"/>
    </row>
    <row r="31" spans="1:59" s="72" customFormat="1">
      <c r="A31" s="70" t="s">
        <v>75</v>
      </c>
      <c r="B31" s="132">
        <f>CHITEST(C23:D24,C28:D29)</f>
        <v>0.85745642512986076</v>
      </c>
      <c r="C31" s="44"/>
      <c r="D31" s="44"/>
      <c r="E31" s="133">
        <f>CHITEST(F23:G24,F28:G29)</f>
        <v>0.80212939777768189</v>
      </c>
      <c r="F31" s="87"/>
      <c r="G31" s="87"/>
      <c r="H31" s="133">
        <f>CHITEST(I23:J24,I28:J29)</f>
        <v>0.16836431539694502</v>
      </c>
      <c r="I31" s="87"/>
      <c r="J31" s="87"/>
      <c r="K31" s="133">
        <f>CHITEST(L23:N24,L28:N29)</f>
        <v>0.56576497037985951</v>
      </c>
      <c r="L31" s="87"/>
      <c r="M31" s="87"/>
      <c r="N31" s="127"/>
      <c r="O31" s="133">
        <f>CHITEST(P23:R24,P28:R29)</f>
        <v>0.86188221650290275</v>
      </c>
      <c r="P31" s="87"/>
      <c r="Q31" s="127"/>
      <c r="R31" s="87"/>
      <c r="S31" s="133">
        <f>CHITEST(T23:V24,T28:V29)</f>
        <v>6.1138044038214739E-2</v>
      </c>
      <c r="T31" s="87"/>
      <c r="U31" s="87"/>
      <c r="V31" s="127"/>
      <c r="W31" s="133">
        <f>CHITEST(X23:AD24,X28:AD29)</f>
        <v>0.34878753532424056</v>
      </c>
      <c r="X31" s="87"/>
      <c r="Y31" s="127"/>
      <c r="Z31" s="87"/>
      <c r="AA31" s="87"/>
      <c r="AB31" s="87"/>
      <c r="AC31" s="87"/>
      <c r="AD31" s="87"/>
      <c r="AE31" s="133">
        <f>CHITEST(AF23:AH24,AF28:AH29)</f>
        <v>0.28350891134719386</v>
      </c>
      <c r="AF31" s="87"/>
      <c r="AG31" s="127"/>
      <c r="AH31" s="87"/>
      <c r="AI31" s="133">
        <f>CHITEST(AJ23:AL24,AJ28:AL29)</f>
        <v>0.38532727243048953</v>
      </c>
      <c r="AJ31" s="87"/>
      <c r="AK31" s="127"/>
      <c r="AL31" s="87"/>
      <c r="AM31" s="133">
        <f>CHITEST(AN23:AP24,AN28:AP29)</f>
        <v>0.34321831167633399</v>
      </c>
      <c r="AN31" s="87"/>
      <c r="AO31" s="127"/>
      <c r="AP31" s="87"/>
      <c r="AQ31" s="133">
        <f>CHITEST(AR23:AV24,AR28:AV29)</f>
        <v>0.94439670919501228</v>
      </c>
      <c r="AR31" s="87"/>
      <c r="AS31" s="127"/>
      <c r="AT31" s="87"/>
      <c r="AU31" s="87"/>
      <c r="AV31" s="87"/>
      <c r="AW31" s="133">
        <f>CHITEST(AX23:BA24,AX28:BA29)</f>
        <v>0.49151155776200428</v>
      </c>
      <c r="AX31" s="87"/>
      <c r="AY31" s="127"/>
      <c r="AZ31" s="87"/>
      <c r="BA31" s="87"/>
      <c r="BB31" s="133">
        <f>CHITEST(BC23:BE24,BC28:BE29)</f>
        <v>3.3099489472496878E-2</v>
      </c>
      <c r="BC31" s="87"/>
      <c r="BD31" s="127"/>
      <c r="BE31" s="87"/>
      <c r="BF31" s="87"/>
      <c r="BG31" s="87"/>
    </row>
    <row r="33" spans="1:59" s="147" customFormat="1" ht="15" customHeight="1">
      <c r="A33" s="1">
        <v>2013</v>
      </c>
      <c r="B33" s="2"/>
      <c r="C33" s="27"/>
      <c r="D33" s="44"/>
      <c r="E33" s="87"/>
      <c r="F33" s="87"/>
      <c r="G33" s="87"/>
      <c r="H33" s="87"/>
      <c r="I33" s="87"/>
      <c r="J33" s="87"/>
      <c r="K33" s="87"/>
      <c r="L33" s="87"/>
      <c r="M33" s="87"/>
      <c r="N33" s="127"/>
      <c r="O33" s="87"/>
      <c r="P33" s="87"/>
      <c r="Q33" s="127"/>
      <c r="R33" s="87"/>
      <c r="S33" s="87"/>
      <c r="T33" s="87"/>
      <c r="U33" s="87"/>
      <c r="V33" s="127"/>
      <c r="W33" s="87"/>
      <c r="X33" s="87"/>
      <c r="Y33" s="127"/>
      <c r="Z33" s="87"/>
      <c r="AA33" s="87"/>
      <c r="AB33" s="87"/>
      <c r="AC33" s="87"/>
      <c r="AD33" s="87"/>
      <c r="AE33" s="87"/>
      <c r="AF33" s="87"/>
      <c r="AG33" s="127"/>
      <c r="AH33" s="87"/>
      <c r="AI33" s="87"/>
      <c r="AJ33" s="87"/>
      <c r="AK33" s="127"/>
      <c r="AL33" s="87"/>
      <c r="AM33" s="87"/>
      <c r="AN33" s="87"/>
      <c r="AO33" s="127"/>
      <c r="AP33" s="87"/>
      <c r="AQ33" s="87"/>
      <c r="AR33" s="87"/>
      <c r="AS33" s="127"/>
      <c r="AT33" s="244"/>
      <c r="AU33" s="244"/>
      <c r="AV33" s="244"/>
      <c r="AW33" s="87"/>
      <c r="AX33" s="87"/>
      <c r="AY33" s="127"/>
      <c r="AZ33" s="87"/>
      <c r="BA33" s="87"/>
      <c r="BB33" s="87"/>
      <c r="BC33" s="87"/>
      <c r="BD33" s="127"/>
      <c r="BE33" s="87"/>
      <c r="BF33" s="87"/>
    </row>
    <row r="34" spans="1:59" s="147" customFormat="1" ht="15" customHeight="1">
      <c r="A34" s="1"/>
      <c r="B34" s="2" t="s">
        <v>16</v>
      </c>
      <c r="C34" s="2" t="s">
        <v>110</v>
      </c>
      <c r="D34" s="44"/>
      <c r="E34" s="87"/>
      <c r="F34" s="87"/>
      <c r="G34" s="87"/>
      <c r="H34" s="87"/>
      <c r="I34" s="87"/>
      <c r="J34" s="87"/>
      <c r="K34" s="87"/>
      <c r="L34" s="87"/>
      <c r="M34" s="87"/>
      <c r="N34" s="127"/>
      <c r="O34" s="87"/>
      <c r="P34" s="87"/>
      <c r="Q34" s="127"/>
      <c r="R34" s="87"/>
      <c r="S34" s="87"/>
      <c r="T34" s="87"/>
      <c r="U34" s="87"/>
      <c r="V34" s="127"/>
      <c r="W34" s="87"/>
      <c r="X34" s="87"/>
      <c r="Y34" s="127"/>
      <c r="Z34" s="87"/>
      <c r="AA34" s="87"/>
      <c r="AB34" s="87"/>
      <c r="AC34" s="87"/>
      <c r="AD34" s="87"/>
      <c r="AE34" s="87"/>
      <c r="AF34" s="87"/>
      <c r="AG34" s="127"/>
      <c r="AH34" s="87"/>
      <c r="AI34" s="87"/>
      <c r="AJ34" s="87"/>
      <c r="AK34" s="127"/>
      <c r="AL34" s="87"/>
      <c r="AM34" s="87"/>
      <c r="AN34" s="87"/>
      <c r="AO34" s="127"/>
      <c r="AP34" s="87"/>
      <c r="AQ34" s="87"/>
      <c r="AR34" s="87"/>
      <c r="AS34" s="127"/>
      <c r="AT34" s="244"/>
      <c r="AU34" s="244"/>
      <c r="AV34" s="244"/>
      <c r="AW34" s="87"/>
      <c r="AX34" s="87"/>
      <c r="AY34" s="127"/>
      <c r="AZ34" s="87"/>
      <c r="BA34" s="87"/>
      <c r="BB34" s="87"/>
      <c r="BC34" s="87"/>
      <c r="BD34" s="127"/>
      <c r="BE34" s="87"/>
      <c r="BF34" s="87"/>
    </row>
    <row r="35" spans="1:59" s="147" customFormat="1" ht="15" customHeight="1" thickBot="1">
      <c r="A35" s="245"/>
      <c r="B35" s="88"/>
      <c r="C35" s="44"/>
      <c r="D35" s="44"/>
      <c r="E35" s="87"/>
      <c r="F35" s="87"/>
      <c r="G35" s="87"/>
      <c r="H35" s="87"/>
      <c r="I35" s="87"/>
      <c r="J35" s="87"/>
      <c r="K35" s="87"/>
      <c r="L35" s="87"/>
      <c r="M35" s="87"/>
      <c r="N35" s="127"/>
      <c r="O35" s="87"/>
      <c r="P35" s="87"/>
      <c r="Q35" s="127"/>
      <c r="R35" s="87"/>
      <c r="S35" s="87"/>
      <c r="T35" s="87"/>
      <c r="U35" s="87"/>
      <c r="V35" s="127"/>
      <c r="W35" s="87"/>
      <c r="X35" s="87"/>
      <c r="Y35" s="127"/>
      <c r="Z35" s="87"/>
      <c r="AA35" s="87"/>
      <c r="AB35" s="87"/>
      <c r="AC35" s="87"/>
      <c r="AD35" s="87"/>
      <c r="AE35" s="87"/>
      <c r="AF35" s="87"/>
      <c r="AG35" s="127"/>
      <c r="AH35" s="87"/>
      <c r="AI35" s="87"/>
      <c r="AJ35" s="87"/>
      <c r="AK35" s="127"/>
      <c r="AL35" s="87"/>
      <c r="AM35" s="87"/>
      <c r="AN35" s="87"/>
      <c r="AO35" s="127"/>
      <c r="AP35" s="87"/>
      <c r="AQ35" s="87"/>
      <c r="AR35" s="87"/>
      <c r="AS35" s="127"/>
      <c r="AT35" s="244"/>
      <c r="AU35" s="244"/>
      <c r="AV35" s="244"/>
      <c r="AW35" s="87"/>
      <c r="AX35" s="87"/>
      <c r="AY35" s="127"/>
      <c r="AZ35" s="87"/>
      <c r="BA35" s="87"/>
      <c r="BB35" s="87"/>
      <c r="BC35" s="87"/>
      <c r="BD35" s="127"/>
      <c r="BE35" s="87"/>
      <c r="BF35" s="87"/>
    </row>
    <row r="36" spans="1:59" s="147" customFormat="1" ht="39.75" customHeight="1" thickTop="1">
      <c r="A36" s="352"/>
      <c r="B36" s="353"/>
      <c r="C36" s="358" t="s">
        <v>1</v>
      </c>
      <c r="D36" s="359"/>
      <c r="E36" s="360"/>
      <c r="F36" s="361" t="s">
        <v>2</v>
      </c>
      <c r="G36" s="359"/>
      <c r="H36" s="360"/>
      <c r="I36" s="361" t="s">
        <v>43</v>
      </c>
      <c r="J36" s="359"/>
      <c r="K36" s="360"/>
      <c r="L36" s="362" t="s">
        <v>44</v>
      </c>
      <c r="M36" s="363"/>
      <c r="N36" s="363"/>
      <c r="O36" s="364"/>
      <c r="P36" s="372" t="s">
        <v>45</v>
      </c>
      <c r="Q36" s="373"/>
      <c r="R36" s="373"/>
      <c r="S36" s="374"/>
      <c r="T36" s="365" t="s">
        <v>46</v>
      </c>
      <c r="U36" s="359"/>
      <c r="V36" s="359"/>
      <c r="W36" s="360"/>
      <c r="X36" s="365" t="s">
        <v>47</v>
      </c>
      <c r="Y36" s="366"/>
      <c r="Z36" s="366"/>
      <c r="AA36" s="366"/>
      <c r="AB36" s="366"/>
      <c r="AC36" s="366"/>
      <c r="AD36" s="366"/>
      <c r="AE36" s="367"/>
      <c r="AF36" s="375" t="s">
        <v>48</v>
      </c>
      <c r="AG36" s="375"/>
      <c r="AH36" s="375"/>
      <c r="AI36" s="375"/>
      <c r="AJ36" s="376" t="s">
        <v>49</v>
      </c>
      <c r="AK36" s="366"/>
      <c r="AL36" s="366"/>
      <c r="AM36" s="367"/>
      <c r="AN36" s="365" t="s">
        <v>50</v>
      </c>
      <c r="AO36" s="366"/>
      <c r="AP36" s="366"/>
      <c r="AQ36" s="367"/>
      <c r="AR36" s="365" t="s">
        <v>51</v>
      </c>
      <c r="AS36" s="366"/>
      <c r="AT36" s="366"/>
      <c r="AU36" s="366"/>
      <c r="AV36" s="366"/>
      <c r="AW36" s="367"/>
      <c r="AX36" s="365" t="s">
        <v>52</v>
      </c>
      <c r="AY36" s="366"/>
      <c r="AZ36" s="366"/>
      <c r="BA36" s="366"/>
      <c r="BB36" s="367"/>
      <c r="BC36" s="365" t="s">
        <v>53</v>
      </c>
      <c r="BD36" s="366"/>
      <c r="BE36" s="366"/>
      <c r="BF36" s="368"/>
    </row>
    <row r="37" spans="1:59" s="147" customFormat="1" ht="72.75">
      <c r="A37" s="354"/>
      <c r="B37" s="355"/>
      <c r="C37" s="246" t="s">
        <v>15</v>
      </c>
      <c r="D37" s="246" t="s">
        <v>16</v>
      </c>
      <c r="E37" s="246" t="s">
        <v>14</v>
      </c>
      <c r="F37" s="246" t="s">
        <v>15</v>
      </c>
      <c r="G37" s="246" t="s">
        <v>16</v>
      </c>
      <c r="H37" s="246" t="s">
        <v>14</v>
      </c>
      <c r="I37" s="246" t="s">
        <v>15</v>
      </c>
      <c r="J37" s="246" t="s">
        <v>16</v>
      </c>
      <c r="K37" s="246" t="s">
        <v>14</v>
      </c>
      <c r="L37" s="31" t="s">
        <v>54</v>
      </c>
      <c r="M37" s="31" t="s">
        <v>15</v>
      </c>
      <c r="N37" s="5" t="s">
        <v>16</v>
      </c>
      <c r="O37" s="31" t="s">
        <v>14</v>
      </c>
      <c r="P37" s="31" t="s">
        <v>54</v>
      </c>
      <c r="Q37" s="5" t="s">
        <v>15</v>
      </c>
      <c r="R37" s="31" t="s">
        <v>16</v>
      </c>
      <c r="S37" s="31" t="s">
        <v>14</v>
      </c>
      <c r="T37" s="31" t="s">
        <v>54</v>
      </c>
      <c r="U37" s="31" t="s">
        <v>15</v>
      </c>
      <c r="V37" s="5" t="s">
        <v>16</v>
      </c>
      <c r="W37" s="31" t="s">
        <v>14</v>
      </c>
      <c r="X37" s="31" t="s">
        <v>54</v>
      </c>
      <c r="Y37" s="5" t="s">
        <v>55</v>
      </c>
      <c r="Z37" s="31" t="s">
        <v>56</v>
      </c>
      <c r="AA37" s="31" t="s">
        <v>57</v>
      </c>
      <c r="AB37" s="31" t="s">
        <v>58</v>
      </c>
      <c r="AC37" s="31" t="s">
        <v>59</v>
      </c>
      <c r="AD37" s="31" t="s">
        <v>60</v>
      </c>
      <c r="AE37" s="31" t="s">
        <v>14</v>
      </c>
      <c r="AF37" s="31" t="s">
        <v>54</v>
      </c>
      <c r="AG37" s="5" t="s">
        <v>24</v>
      </c>
      <c r="AH37" s="4" t="s">
        <v>25</v>
      </c>
      <c r="AI37" s="31" t="s">
        <v>14</v>
      </c>
      <c r="AJ37" s="31" t="s">
        <v>54</v>
      </c>
      <c r="AK37" s="5" t="s">
        <v>57</v>
      </c>
      <c r="AL37" s="31" t="s">
        <v>25</v>
      </c>
      <c r="AM37" s="31" t="s">
        <v>14</v>
      </c>
      <c r="AN37" s="31" t="s">
        <v>54</v>
      </c>
      <c r="AO37" s="5" t="s">
        <v>111</v>
      </c>
      <c r="AP37" s="4" t="s">
        <v>25</v>
      </c>
      <c r="AQ37" s="31" t="s">
        <v>14</v>
      </c>
      <c r="AR37" s="31" t="s">
        <v>54</v>
      </c>
      <c r="AS37" s="5" t="s">
        <v>62</v>
      </c>
      <c r="AT37" s="369" t="s">
        <v>60</v>
      </c>
      <c r="AU37" s="370"/>
      <c r="AV37" s="371"/>
      <c r="AW37" s="31" t="s">
        <v>14</v>
      </c>
      <c r="AX37" s="31" t="s">
        <v>54</v>
      </c>
      <c r="AY37" s="5" t="s">
        <v>112</v>
      </c>
      <c r="AZ37" s="31" t="s">
        <v>64</v>
      </c>
      <c r="BA37" s="31" t="s">
        <v>60</v>
      </c>
      <c r="BB37" s="31" t="s">
        <v>14</v>
      </c>
      <c r="BC37" s="31" t="s">
        <v>54</v>
      </c>
      <c r="BD37" s="5" t="s">
        <v>15</v>
      </c>
      <c r="BE37" s="31" t="s">
        <v>16</v>
      </c>
      <c r="BF37" s="32" t="s">
        <v>14</v>
      </c>
    </row>
    <row r="38" spans="1:59" s="147" customFormat="1" ht="15" customHeight="1" thickBot="1">
      <c r="A38" s="356"/>
      <c r="B38" s="357"/>
      <c r="C38" s="247" t="s">
        <v>35</v>
      </c>
      <c r="D38" s="247" t="s">
        <v>35</v>
      </c>
      <c r="E38" s="247" t="s">
        <v>35</v>
      </c>
      <c r="F38" s="247" t="s">
        <v>35</v>
      </c>
      <c r="G38" s="247" t="s">
        <v>35</v>
      </c>
      <c r="H38" s="247" t="s">
        <v>35</v>
      </c>
      <c r="I38" s="247" t="s">
        <v>35</v>
      </c>
      <c r="J38" s="247" t="s">
        <v>35</v>
      </c>
      <c r="K38" s="247" t="s">
        <v>35</v>
      </c>
      <c r="L38" s="33" t="s">
        <v>35</v>
      </c>
      <c r="M38" s="33" t="s">
        <v>35</v>
      </c>
      <c r="N38" s="10" t="s">
        <v>35</v>
      </c>
      <c r="O38" s="33" t="s">
        <v>35</v>
      </c>
      <c r="P38" s="33" t="s">
        <v>35</v>
      </c>
      <c r="Q38" s="10" t="s">
        <v>35</v>
      </c>
      <c r="R38" s="33" t="s">
        <v>35</v>
      </c>
      <c r="S38" s="33" t="s">
        <v>35</v>
      </c>
      <c r="T38" s="33" t="s">
        <v>35</v>
      </c>
      <c r="U38" s="33" t="s">
        <v>35</v>
      </c>
      <c r="V38" s="10" t="s">
        <v>35</v>
      </c>
      <c r="W38" s="33" t="s">
        <v>35</v>
      </c>
      <c r="X38" s="33" t="s">
        <v>35</v>
      </c>
      <c r="Y38" s="10" t="s">
        <v>35</v>
      </c>
      <c r="Z38" s="33" t="s">
        <v>35</v>
      </c>
      <c r="AA38" s="33" t="s">
        <v>35</v>
      </c>
      <c r="AB38" s="33" t="s">
        <v>35</v>
      </c>
      <c r="AC38" s="33" t="s">
        <v>35</v>
      </c>
      <c r="AD38" s="33" t="s">
        <v>35</v>
      </c>
      <c r="AE38" s="33" t="s">
        <v>35</v>
      </c>
      <c r="AF38" s="33" t="s">
        <v>35</v>
      </c>
      <c r="AG38" s="10" t="s">
        <v>35</v>
      </c>
      <c r="AH38" s="33" t="s">
        <v>35</v>
      </c>
      <c r="AI38" s="33" t="s">
        <v>35</v>
      </c>
      <c r="AJ38" s="33" t="s">
        <v>35</v>
      </c>
      <c r="AK38" s="10" t="s">
        <v>35</v>
      </c>
      <c r="AL38" s="33" t="s">
        <v>35</v>
      </c>
      <c r="AM38" s="33" t="s">
        <v>35</v>
      </c>
      <c r="AN38" s="33" t="s">
        <v>35</v>
      </c>
      <c r="AO38" s="10" t="s">
        <v>35</v>
      </c>
      <c r="AP38" s="9" t="s">
        <v>35</v>
      </c>
      <c r="AQ38" s="33" t="s">
        <v>35</v>
      </c>
      <c r="AR38" s="33" t="s">
        <v>35</v>
      </c>
      <c r="AS38" s="10" t="s">
        <v>35</v>
      </c>
      <c r="AT38" s="337" t="s">
        <v>35</v>
      </c>
      <c r="AU38" s="338"/>
      <c r="AV38" s="339"/>
      <c r="AW38" s="33" t="s">
        <v>35</v>
      </c>
      <c r="AX38" s="33" t="s">
        <v>35</v>
      </c>
      <c r="AY38" s="10" t="s">
        <v>35</v>
      </c>
      <c r="AZ38" s="33" t="s">
        <v>35</v>
      </c>
      <c r="BA38" s="33" t="s">
        <v>35</v>
      </c>
      <c r="BB38" s="33" t="s">
        <v>35</v>
      </c>
      <c r="BC38" s="33" t="s">
        <v>35</v>
      </c>
      <c r="BD38" s="10" t="s">
        <v>35</v>
      </c>
      <c r="BE38" s="33" t="s">
        <v>35</v>
      </c>
      <c r="BF38" s="34" t="s">
        <v>35</v>
      </c>
    </row>
    <row r="39" spans="1:59" s="147" customFormat="1" ht="15" customHeight="1" thickTop="1">
      <c r="A39" s="340" t="s">
        <v>82</v>
      </c>
      <c r="B39" s="89" t="s">
        <v>83</v>
      </c>
      <c r="C39" s="90">
        <v>238.1907332960001</v>
      </c>
      <c r="D39" s="90">
        <v>332.43323362399946</v>
      </c>
      <c r="E39" s="90">
        <f>C39+D39</f>
        <v>570.62396691999959</v>
      </c>
      <c r="F39" s="90">
        <v>252.34750355000011</v>
      </c>
      <c r="G39" s="90">
        <v>323.25329366999944</v>
      </c>
      <c r="H39" s="90">
        <f>F39+G39</f>
        <v>575.60079721999955</v>
      </c>
      <c r="I39" s="90">
        <v>153.87969800200005</v>
      </c>
      <c r="J39" s="90">
        <v>421.72109921799841</v>
      </c>
      <c r="K39" s="90">
        <f>I39+J39</f>
        <v>575.60079721999841</v>
      </c>
      <c r="L39" s="90">
        <v>63.217532072000026</v>
      </c>
      <c r="M39" s="90">
        <v>21.157878134000008</v>
      </c>
      <c r="N39" s="81">
        <v>491.22538701399736</v>
      </c>
      <c r="O39" s="90">
        <v>575.60079721999671</v>
      </c>
      <c r="P39" s="90">
        <v>129.10250799400004</v>
      </c>
      <c r="Q39" s="81">
        <v>305.45682052800009</v>
      </c>
      <c r="R39" s="90">
        <v>141.04146869800005</v>
      </c>
      <c r="S39" s="90">
        <v>575.60079721999671</v>
      </c>
      <c r="T39" s="90">
        <v>123.17881609200005</v>
      </c>
      <c r="U39" s="90">
        <v>113.75955571800004</v>
      </c>
      <c r="V39" s="81">
        <v>338.66242540999974</v>
      </c>
      <c r="W39" s="90">
        <v>575.60079721999671</v>
      </c>
      <c r="X39" s="90">
        <v>7.4983351819999999</v>
      </c>
      <c r="Y39" s="81">
        <v>426.86926592199825</v>
      </c>
      <c r="Z39" s="90">
        <v>79.934784684000022</v>
      </c>
      <c r="AA39" s="90">
        <v>31.695336514000012</v>
      </c>
      <c r="AB39" s="90">
        <v>10.880131188000002</v>
      </c>
      <c r="AC39" s="90">
        <v>14.672584018000002</v>
      </c>
      <c r="AD39" s="90">
        <v>4.0503597119999997</v>
      </c>
      <c r="AE39" s="90">
        <v>575.60079721999671</v>
      </c>
      <c r="AF39" s="90">
        <v>5.6453940060000001</v>
      </c>
      <c r="AG39" s="81">
        <v>569.95540321399676</v>
      </c>
      <c r="AH39" s="90">
        <v>0</v>
      </c>
      <c r="AI39" s="90">
        <v>575.60079721999671</v>
      </c>
      <c r="AJ39" s="90">
        <v>10.277746946000002</v>
      </c>
      <c r="AK39" s="81">
        <v>267.53770588400005</v>
      </c>
      <c r="AL39" s="90">
        <v>297.78534439000015</v>
      </c>
      <c r="AM39" s="90">
        <v>575.60079721999671</v>
      </c>
      <c r="AN39" s="90">
        <v>8.7692831299999998</v>
      </c>
      <c r="AO39" s="81">
        <v>509.25757147199676</v>
      </c>
      <c r="AP39" s="90">
        <v>57.573942618000025</v>
      </c>
      <c r="AQ39" s="90">
        <v>575.60079721999671</v>
      </c>
      <c r="AR39" s="90">
        <v>0</v>
      </c>
      <c r="AS39" s="81">
        <v>566.57360720799704</v>
      </c>
      <c r="AT39" s="343">
        <v>9.0271900120000002</v>
      </c>
      <c r="AU39" s="344"/>
      <c r="AV39" s="345"/>
      <c r="AW39" s="90">
        <v>575.60079721999671</v>
      </c>
      <c r="AX39" s="90">
        <v>34.559514204000017</v>
      </c>
      <c r="AY39" s="81">
        <v>455.22178390599771</v>
      </c>
      <c r="AZ39" s="90">
        <v>85.819499110000024</v>
      </c>
      <c r="BA39" s="90">
        <v>0</v>
      </c>
      <c r="BB39" s="90">
        <v>575.60079721999671</v>
      </c>
      <c r="BC39" s="90">
        <v>155.69546625400005</v>
      </c>
      <c r="BD39" s="81">
        <v>142.60930100400006</v>
      </c>
      <c r="BE39" s="90">
        <v>277.29602996200003</v>
      </c>
      <c r="BF39" s="91">
        <v>575.60079721999671</v>
      </c>
    </row>
    <row r="40" spans="1:59" s="147" customFormat="1" ht="15" customHeight="1">
      <c r="A40" s="341"/>
      <c r="B40" s="92" t="s">
        <v>84</v>
      </c>
      <c r="C40" s="93">
        <v>290.84540955199981</v>
      </c>
      <c r="D40" s="93">
        <v>344.65049222399927</v>
      </c>
      <c r="E40" s="93">
        <f t="shared" ref="E40:E41" si="0">C40+D40</f>
        <v>635.49590177599907</v>
      </c>
      <c r="F40" s="93">
        <v>281.0444988939999</v>
      </c>
      <c r="G40" s="93">
        <v>356.30434405799889</v>
      </c>
      <c r="H40" s="93">
        <f t="shared" ref="H40:H41" si="1">F40+G40</f>
        <v>637.34884295199879</v>
      </c>
      <c r="I40" s="93">
        <v>166.27009755800006</v>
      </c>
      <c r="J40" s="93">
        <v>471.07874539399751</v>
      </c>
      <c r="K40" s="93">
        <f t="shared" ref="K40:K41" si="2">I40+J40</f>
        <v>637.34884295199754</v>
      </c>
      <c r="L40" s="93">
        <v>78.23459345000002</v>
      </c>
      <c r="M40" s="93">
        <v>36.777323754000001</v>
      </c>
      <c r="N40" s="81">
        <v>526.3872854599972</v>
      </c>
      <c r="O40" s="93">
        <v>641.39920266399838</v>
      </c>
      <c r="P40" s="93">
        <v>101.35056970000004</v>
      </c>
      <c r="Q40" s="81">
        <v>374.46749012599946</v>
      </c>
      <c r="R40" s="93">
        <v>165.58114283800006</v>
      </c>
      <c r="S40" s="93">
        <v>641.39920266399838</v>
      </c>
      <c r="T40" s="93">
        <v>98.034953158000036</v>
      </c>
      <c r="U40" s="93">
        <v>163.70099967400006</v>
      </c>
      <c r="V40" s="81">
        <v>379.66324983199928</v>
      </c>
      <c r="W40" s="93">
        <v>641.39920266399838</v>
      </c>
      <c r="X40" s="93">
        <v>19.391507436000005</v>
      </c>
      <c r="Y40" s="81">
        <v>497.81583806999686</v>
      </c>
      <c r="Z40" s="93">
        <v>62.224882020000017</v>
      </c>
      <c r="AA40" s="93">
        <v>21.073112207999998</v>
      </c>
      <c r="AB40" s="93">
        <v>14.414677136000002</v>
      </c>
      <c r="AC40" s="93">
        <v>14.328106658000001</v>
      </c>
      <c r="AD40" s="93">
        <v>12.151079136</v>
      </c>
      <c r="AE40" s="93">
        <v>641.39920266399838</v>
      </c>
      <c r="AF40" s="93">
        <v>17.796473142000004</v>
      </c>
      <c r="AG40" s="81">
        <v>623.60272952199762</v>
      </c>
      <c r="AH40" s="93">
        <v>0</v>
      </c>
      <c r="AI40" s="93">
        <v>641.39920266399838</v>
      </c>
      <c r="AJ40" s="93">
        <v>38.267201108000009</v>
      </c>
      <c r="AK40" s="81">
        <v>248.31753485200011</v>
      </c>
      <c r="AL40" s="93">
        <v>354.81446670399987</v>
      </c>
      <c r="AM40" s="93">
        <v>641.39920266399838</v>
      </c>
      <c r="AN40" s="93">
        <v>10.622224306</v>
      </c>
      <c r="AO40" s="81">
        <v>555.55931253999699</v>
      </c>
      <c r="AP40" s="93">
        <v>75.217665818000015</v>
      </c>
      <c r="AQ40" s="93">
        <v>641.39920266399838</v>
      </c>
      <c r="AR40" s="93">
        <v>0</v>
      </c>
      <c r="AS40" s="81">
        <v>629.09537358599766</v>
      </c>
      <c r="AT40" s="346">
        <v>12.303829078000001</v>
      </c>
      <c r="AU40" s="347"/>
      <c r="AV40" s="348"/>
      <c r="AW40" s="93">
        <v>641.39920266399838</v>
      </c>
      <c r="AX40" s="93">
        <v>30.271638624000005</v>
      </c>
      <c r="AY40" s="81">
        <v>518.8889502779972</v>
      </c>
      <c r="AZ40" s="93">
        <v>83.211423750000023</v>
      </c>
      <c r="BA40" s="93">
        <v>9.0271900120000002</v>
      </c>
      <c r="BB40" s="93">
        <v>641.39920266399838</v>
      </c>
      <c r="BC40" s="93">
        <v>130.09515804600005</v>
      </c>
      <c r="BD40" s="81">
        <v>139.41923241600006</v>
      </c>
      <c r="BE40" s="93">
        <v>371.88481220199901</v>
      </c>
      <c r="BF40" s="94">
        <v>641.39920266399838</v>
      </c>
    </row>
    <row r="41" spans="1:59" s="147" customFormat="1" ht="15" customHeight="1" thickBot="1">
      <c r="A41" s="342"/>
      <c r="B41" s="83" t="s">
        <v>14</v>
      </c>
      <c r="C41" s="20">
        <v>529.03614284799733</v>
      </c>
      <c r="D41" s="21">
        <v>677.08372584799804</v>
      </c>
      <c r="E41" s="84">
        <f t="shared" si="0"/>
        <v>1206.1198686959954</v>
      </c>
      <c r="F41" s="84">
        <v>533.39200244399751</v>
      </c>
      <c r="G41" s="84">
        <v>679.55763772799821</v>
      </c>
      <c r="H41" s="84">
        <f t="shared" si="1"/>
        <v>1212.9496401719957</v>
      </c>
      <c r="I41" s="84">
        <v>320.1497955599994</v>
      </c>
      <c r="J41" s="84">
        <v>892.79984461200206</v>
      </c>
      <c r="K41" s="84">
        <f t="shared" si="2"/>
        <v>1212.9496401720014</v>
      </c>
      <c r="L41" s="84">
        <v>141.45212552200005</v>
      </c>
      <c r="M41" s="84">
        <v>57.935201888000016</v>
      </c>
      <c r="N41" s="85">
        <v>1017.6126724740043</v>
      </c>
      <c r="O41" s="84">
        <v>1216.9999998840076</v>
      </c>
      <c r="P41" s="84">
        <v>230.45307769400011</v>
      </c>
      <c r="Q41" s="85">
        <v>679.92431065399728</v>
      </c>
      <c r="R41" s="84">
        <v>306.62261153599991</v>
      </c>
      <c r="S41" s="84">
        <v>1216.9999998840076</v>
      </c>
      <c r="T41" s="84">
        <v>221.2137692500001</v>
      </c>
      <c r="U41" s="84">
        <v>277.46055539199978</v>
      </c>
      <c r="V41" s="85">
        <v>718.32567524199817</v>
      </c>
      <c r="W41" s="84">
        <v>1216.9999998840076</v>
      </c>
      <c r="X41" s="84">
        <v>26.88984261800001</v>
      </c>
      <c r="Y41" s="85">
        <v>924.68510399200227</v>
      </c>
      <c r="Z41" s="84">
        <v>142.15966670400005</v>
      </c>
      <c r="AA41" s="84">
        <v>52.768448722000024</v>
      </c>
      <c r="AB41" s="84">
        <v>25.294808324000009</v>
      </c>
      <c r="AC41" s="84">
        <v>29.000690676000012</v>
      </c>
      <c r="AD41" s="84">
        <v>16.201438847999999</v>
      </c>
      <c r="AE41" s="84">
        <v>1216.9999998840076</v>
      </c>
      <c r="AF41" s="84">
        <v>23.441867148000007</v>
      </c>
      <c r="AG41" s="85">
        <v>1193.5581327360073</v>
      </c>
      <c r="AH41" s="84">
        <v>0</v>
      </c>
      <c r="AI41" s="84">
        <v>1216.9999998840076</v>
      </c>
      <c r="AJ41" s="84">
        <v>48.544948054000017</v>
      </c>
      <c r="AK41" s="85">
        <v>515.855240735998</v>
      </c>
      <c r="AL41" s="84">
        <v>652.59981109399678</v>
      </c>
      <c r="AM41" s="84">
        <v>1216.9999998840076</v>
      </c>
      <c r="AN41" s="84">
        <v>19.391507436000005</v>
      </c>
      <c r="AO41" s="85">
        <v>1064.8168840120063</v>
      </c>
      <c r="AP41" s="84">
        <v>132.79160843600005</v>
      </c>
      <c r="AQ41" s="84">
        <v>1216.9999998840076</v>
      </c>
      <c r="AR41" s="84">
        <v>0</v>
      </c>
      <c r="AS41" s="85">
        <v>1195.6689807940074</v>
      </c>
      <c r="AT41" s="349">
        <v>21.331019090000005</v>
      </c>
      <c r="AU41" s="350"/>
      <c r="AV41" s="351"/>
      <c r="AW41" s="84">
        <v>1216.9999998840076</v>
      </c>
      <c r="AX41" s="84">
        <v>64.831152828000015</v>
      </c>
      <c r="AY41" s="85">
        <v>974.11073418400372</v>
      </c>
      <c r="AZ41" s="84">
        <v>169.03092286000006</v>
      </c>
      <c r="BA41" s="84">
        <v>9.0271900120000002</v>
      </c>
      <c r="BB41" s="84">
        <v>1216.9999998840076</v>
      </c>
      <c r="BC41" s="84">
        <v>285.79062429999976</v>
      </c>
      <c r="BD41" s="85">
        <v>282.0285334199998</v>
      </c>
      <c r="BE41" s="84">
        <v>649.18084216399723</v>
      </c>
      <c r="BF41" s="86">
        <v>1216.9999998840076</v>
      </c>
    </row>
    <row r="42" spans="1:59" ht="15.75" thickTop="1"/>
    <row r="43" spans="1:59" s="147" customFormat="1">
      <c r="A43" s="335" t="s">
        <v>67</v>
      </c>
      <c r="B43" s="335"/>
      <c r="C43" s="66" t="s">
        <v>81</v>
      </c>
      <c r="D43" s="44"/>
      <c r="E43" s="87"/>
      <c r="F43" s="87"/>
      <c r="G43" s="87"/>
      <c r="H43" s="87"/>
      <c r="I43" s="87"/>
      <c r="J43" s="87"/>
      <c r="K43" s="87"/>
      <c r="L43" s="87"/>
      <c r="M43" s="87"/>
      <c r="N43" s="127"/>
      <c r="O43" s="87"/>
      <c r="P43" s="87"/>
      <c r="Q43" s="127"/>
      <c r="R43" s="87"/>
      <c r="S43" s="87"/>
      <c r="T43" s="87"/>
      <c r="U43" s="87"/>
      <c r="V43" s="127"/>
      <c r="W43" s="87"/>
      <c r="X43" s="87"/>
      <c r="Y43" s="127"/>
      <c r="Z43" s="87"/>
      <c r="AA43" s="87"/>
      <c r="AB43" s="87"/>
      <c r="AC43" s="87"/>
      <c r="AD43" s="87"/>
      <c r="AE43" s="87"/>
      <c r="AF43" s="87"/>
      <c r="AG43" s="127"/>
      <c r="AH43" s="87"/>
      <c r="AI43" s="87"/>
      <c r="AJ43" s="87"/>
      <c r="AK43" s="127"/>
      <c r="AL43" s="87"/>
      <c r="AM43" s="87"/>
      <c r="AN43" s="87"/>
      <c r="AO43" s="127"/>
      <c r="AP43" s="87"/>
      <c r="AQ43" s="87"/>
      <c r="AR43" s="87"/>
      <c r="AS43" s="127"/>
      <c r="AT43" s="87"/>
      <c r="AU43" s="87"/>
      <c r="AV43" s="87"/>
      <c r="AW43" s="87"/>
      <c r="AX43" s="87"/>
      <c r="AY43" s="127"/>
      <c r="AZ43" s="87"/>
      <c r="BA43" s="87"/>
      <c r="BB43" s="87"/>
      <c r="BC43" s="87"/>
      <c r="BD43" s="127"/>
      <c r="BE43" s="87"/>
      <c r="BF43" s="87"/>
      <c r="BG43" s="87"/>
    </row>
    <row r="44" spans="1:59" s="147" customFormat="1">
      <c r="B44" s="128" t="s">
        <v>83</v>
      </c>
      <c r="C44" s="15">
        <f>E39*C$41/$E$41</f>
        <v>250.29079638855478</v>
      </c>
      <c r="D44" s="15">
        <f>E39*D$41/$E$41</f>
        <v>320.33317053144481</v>
      </c>
      <c r="E44" s="87"/>
      <c r="F44" s="15">
        <f>H39*F$41/$H$41</f>
        <v>253.1192158925918</v>
      </c>
      <c r="G44" s="15">
        <f>H39*G$41/$H$41</f>
        <v>322.48158132740775</v>
      </c>
      <c r="H44" s="87"/>
      <c r="I44" s="15">
        <f>K39*I$41/$H$41</f>
        <v>151.92590974182949</v>
      </c>
      <c r="J44" s="15">
        <f>K39*J$41/$H$41</f>
        <v>423.67488747817163</v>
      </c>
      <c r="K44" s="87"/>
      <c r="L44" s="15">
        <f>O39*L$41/$O$41</f>
        <v>66.902182602043069</v>
      </c>
      <c r="M44" s="15">
        <f>O39*M$41/$O$41</f>
        <v>27.401436645039134</v>
      </c>
      <c r="N44" s="15">
        <f>O39*N$41/$O$41</f>
        <v>481.297177972913</v>
      </c>
      <c r="O44" s="87"/>
      <c r="P44" s="15">
        <f>S39*P$41/$O$41</f>
        <v>108.996692896558</v>
      </c>
      <c r="Q44" s="15">
        <f>S39*Q$41/$O$41</f>
        <v>321.58173812571783</v>
      </c>
      <c r="R44" s="15">
        <f>S39*R$41/$O$41</f>
        <v>145.02236619771602</v>
      </c>
      <c r="S44" s="87"/>
      <c r="T44" s="15">
        <f>W39*T$41/$O$41</f>
        <v>104.62680521649661</v>
      </c>
      <c r="U44" s="15">
        <f>W39*U$41/$O$41</f>
        <v>131.22967698928494</v>
      </c>
      <c r="V44" s="15">
        <f>W39*V$41/$O$41</f>
        <v>339.74431501421066</v>
      </c>
      <c r="W44" s="87"/>
      <c r="X44" s="15">
        <f>AE39*X$41/$O$41</f>
        <v>12.718007271582778</v>
      </c>
      <c r="Y44" s="15">
        <f>AE39*Y$41/$O$41</f>
        <v>437.34550787673038</v>
      </c>
      <c r="Z44" s="15">
        <f>AE39*Z$41/$O$41</f>
        <v>67.236826208011834</v>
      </c>
      <c r="AA44" s="15">
        <f>AE39*AA$41/$O$41</f>
        <v>24.957733077519013</v>
      </c>
      <c r="AB44" s="15">
        <f>AE39*AB$41/$O$41</f>
        <v>11.963608741338621</v>
      </c>
      <c r="AC44" s="15">
        <f>AE39*AC$41/$O$41</f>
        <v>13.716368672659922</v>
      </c>
      <c r="AD44" s="15">
        <f>AE39*AD$41/$O$41</f>
        <v>7.6627453721517211</v>
      </c>
      <c r="AE44" s="87"/>
      <c r="AF44" s="15">
        <f>AI39*AF$41/$O$41</f>
        <v>11.087228775677969</v>
      </c>
      <c r="AG44" s="15">
        <f>AI39*AG$41/$O$41</f>
        <v>564.51356844431859</v>
      </c>
      <c r="AH44" s="15">
        <f>AI39*AH$41/$O$41</f>
        <v>0</v>
      </c>
      <c r="AI44" s="87"/>
      <c r="AJ44" s="15">
        <f>AM39*AJ$41/$O$41</f>
        <v>22.960156781880809</v>
      </c>
      <c r="AK44" s="15">
        <f>AM39*AK$41/$O$41</f>
        <v>243.98248795895964</v>
      </c>
      <c r="AL44" s="15">
        <f>AM39*AL$41/$O$41</f>
        <v>308.6581524791502</v>
      </c>
      <c r="AM44" s="87"/>
      <c r="AN44" s="15">
        <f>AQ39*AN$41/$O$41</f>
        <v>9.1715424326400381</v>
      </c>
      <c r="AO44" s="15">
        <f>AQ39*AO$41/$O$41</f>
        <v>503.62321067299928</v>
      </c>
      <c r="AP44" s="15">
        <f>AQ39*AP$41/$O$41</f>
        <v>62.806044114356851</v>
      </c>
      <c r="AQ44" s="87"/>
      <c r="AR44" s="15">
        <f>AW39*AR$41/$O$41</f>
        <v>0</v>
      </c>
      <c r="AS44" s="15">
        <f>AW39*AS$41/$O$41</f>
        <v>565.5119298453958</v>
      </c>
      <c r="AT44" s="336">
        <f>AW39*AT$41/$O$25</f>
        <v>12.278151593718972</v>
      </c>
      <c r="AU44" s="336"/>
      <c r="AV44" s="336"/>
      <c r="AW44" s="87"/>
      <c r="AX44" s="15">
        <f>BB39*AX$41/$O$41</f>
        <v>30.66299363684875</v>
      </c>
      <c r="AY44" s="15">
        <f>BB39*AY$41/$O$41</f>
        <v>460.72219821718085</v>
      </c>
      <c r="AZ44" s="15">
        <f>BB39*AZ$41/$O$41</f>
        <v>79.946042697059099</v>
      </c>
      <c r="BA44" s="15">
        <f>BB39*BA$41/$O$41</f>
        <v>4.2695626689061861</v>
      </c>
      <c r="BB44" s="87"/>
      <c r="BC44" s="15">
        <f>BF39*BC$41/$O$41</f>
        <v>135.16952440489652</v>
      </c>
      <c r="BD44" s="15">
        <f>BF39*BD$41/$O$41</f>
        <v>133.39017969663979</v>
      </c>
      <c r="BE44" s="15">
        <f>BF39*BE$41/$O$41</f>
        <v>307.04109311845525</v>
      </c>
      <c r="BF44" s="87"/>
      <c r="BG44" s="87"/>
    </row>
    <row r="45" spans="1:59" s="147" customFormat="1">
      <c r="A45" s="74"/>
      <c r="B45" s="128" t="s">
        <v>84</v>
      </c>
      <c r="C45" s="15">
        <f>E40*C$41/$E$41</f>
        <v>278.74534645944397</v>
      </c>
      <c r="D45" s="15">
        <f>E40*D$41/$E$41</f>
        <v>356.75055531655505</v>
      </c>
      <c r="E45" s="87"/>
      <c r="F45" s="15">
        <f>H40*F$41/$H$41</f>
        <v>280.27278655140685</v>
      </c>
      <c r="G45" s="15">
        <f>H40*G$41/$H$41</f>
        <v>357.07605640059194</v>
      </c>
      <c r="H45" s="87"/>
      <c r="I45" s="15">
        <f>K40*I$41/$H$41</f>
        <v>168.22388581817</v>
      </c>
      <c r="J45" s="15">
        <f>K40*J$41/$H$41</f>
        <v>469.12495713383061</v>
      </c>
      <c r="K45" s="87"/>
      <c r="L45" s="15">
        <f>O40*L$41/$O$41</f>
        <v>74.549942919955527</v>
      </c>
      <c r="M45" s="15">
        <f>O40*M$41/$O$41</f>
        <v>30.533765242960285</v>
      </c>
      <c r="N45" s="15">
        <f>O40*N$41/$O$41</f>
        <v>536.31549450108082</v>
      </c>
      <c r="O45" s="87"/>
      <c r="P45" s="15">
        <f>S40*P$41/$O$41</f>
        <v>121.45638479743975</v>
      </c>
      <c r="Q45" s="15">
        <f>S40*Q$41/$O$41</f>
        <v>358.34257252827246</v>
      </c>
      <c r="R45" s="15">
        <f>S40*R$41/$O$41</f>
        <v>161.60024533828073</v>
      </c>
      <c r="S45" s="87"/>
      <c r="T45" s="15">
        <f>W40*T$41/$O$41</f>
        <v>116.58696403350123</v>
      </c>
      <c r="U45" s="15">
        <f>W40*U$41/$O$41</f>
        <v>146.23087840271199</v>
      </c>
      <c r="V45" s="15">
        <f>W40*V$41/$O$41</f>
        <v>378.58136022778018</v>
      </c>
      <c r="W45" s="87"/>
      <c r="X45" s="15">
        <f>AE40*X$41/$O$41</f>
        <v>14.171835346416955</v>
      </c>
      <c r="Y45" s="15">
        <f>AE40*Y$41/$O$41</f>
        <v>487.3395961152624</v>
      </c>
      <c r="Z45" s="15">
        <f>AE40*Z$41/$O$41</f>
        <v>74.922840495986733</v>
      </c>
      <c r="AA45" s="15">
        <f>AE40*AA$41/$O$41</f>
        <v>27.810715644480471</v>
      </c>
      <c r="AB45" s="15">
        <f>AE40*AB$41/$O$41</f>
        <v>13.331199582661128</v>
      </c>
      <c r="AC45" s="15">
        <f>AE40*AC$41/$O$41</f>
        <v>15.28432200333979</v>
      </c>
      <c r="AD45" s="15">
        <f>AE40*AD$41/$O$41</f>
        <v>8.5386934758481114</v>
      </c>
      <c r="AE45" s="87"/>
      <c r="AF45" s="15">
        <f>AI40*AF$41/$O$41</f>
        <v>12.354638372321796</v>
      </c>
      <c r="AG45" s="15">
        <f>AI40*AG$41/$O$41</f>
        <v>629.04456429167647</v>
      </c>
      <c r="AH45" s="15">
        <f>AI40*AH$41/$O$41</f>
        <v>0</v>
      </c>
      <c r="AI45" s="87"/>
      <c r="AJ45" s="15">
        <f>AM40*AJ$41/$O$41</f>
        <v>25.584791272118711</v>
      </c>
      <c r="AK45" s="15">
        <f>AM40*AK$41/$O$41</f>
        <v>271.87275277703304</v>
      </c>
      <c r="AL45" s="15">
        <f>AM40*AL$41/$O$41</f>
        <v>343.94165861483987</v>
      </c>
      <c r="AM45" s="87"/>
      <c r="AN45" s="15">
        <f>AQ40*AN$41/$O$41</f>
        <v>10.219965003359768</v>
      </c>
      <c r="AO45" s="15">
        <f>AQ40*AO$41/$O$41</f>
        <v>561.19367333899618</v>
      </c>
      <c r="AP45" s="15">
        <f>AQ40*AP$41/$O$41</f>
        <v>69.985564321641817</v>
      </c>
      <c r="AQ45" s="87"/>
      <c r="AR45" s="15">
        <f>AW40*AR$41/$O$41</f>
        <v>0</v>
      </c>
      <c r="AS45" s="15">
        <f>AW40*AS$41/$O$41</f>
        <v>630.15705094859925</v>
      </c>
      <c r="AT45" s="336">
        <f>AW40*AT$41/$O$25</f>
        <v>13.681698636336533</v>
      </c>
      <c r="AU45" s="336"/>
      <c r="AV45" s="336"/>
      <c r="AW45" s="87"/>
      <c r="AX45" s="15">
        <f>BB40*AX$41/$O$41</f>
        <v>34.1681591911506</v>
      </c>
      <c r="AY45" s="15">
        <f>BB40*AY$41/$O$41</f>
        <v>513.38853596681281</v>
      </c>
      <c r="AZ45" s="15">
        <f>BB40*AZ$41/$O$41</f>
        <v>89.084880162939214</v>
      </c>
      <c r="BA45" s="15">
        <f>BB40*BA$41/$O$41</f>
        <v>4.7576273430937208</v>
      </c>
      <c r="BB45" s="87"/>
      <c r="BC45" s="15">
        <f>BF40*BC$41/$O$41</f>
        <v>150.62109989510029</v>
      </c>
      <c r="BD45" s="15">
        <f>BF40*BD$41/$O$41</f>
        <v>148.63835372335711</v>
      </c>
      <c r="BE45" s="15">
        <f>BF40*BE$41/$O$41</f>
        <v>342.13974904553527</v>
      </c>
      <c r="BF45" s="87"/>
      <c r="BG45" s="87"/>
    </row>
    <row r="46" spans="1:59" s="147" customFormat="1">
      <c r="A46" s="148"/>
      <c r="B46" s="131"/>
      <c r="C46" s="71"/>
      <c r="D46" s="71"/>
      <c r="E46" s="129"/>
      <c r="F46" s="129"/>
      <c r="G46" s="129"/>
      <c r="H46" s="129"/>
      <c r="I46" s="129"/>
      <c r="J46" s="129"/>
      <c r="K46" s="129"/>
      <c r="L46" s="129"/>
      <c r="M46" s="129"/>
      <c r="N46" s="130"/>
      <c r="O46" s="129"/>
      <c r="P46" s="129"/>
      <c r="Q46" s="130"/>
      <c r="R46" s="129"/>
      <c r="S46" s="129"/>
      <c r="T46" s="129"/>
      <c r="U46" s="129"/>
      <c r="V46" s="130"/>
      <c r="W46" s="129"/>
      <c r="X46" s="129"/>
      <c r="Y46" s="130"/>
      <c r="Z46" s="129"/>
      <c r="AA46" s="129"/>
      <c r="AB46" s="129"/>
      <c r="AC46" s="129"/>
      <c r="AD46" s="129"/>
      <c r="AE46" s="129"/>
      <c r="AF46" s="129"/>
      <c r="AG46" s="130"/>
      <c r="AH46" s="129"/>
      <c r="AI46" s="129"/>
      <c r="AJ46" s="129"/>
      <c r="AK46" s="130"/>
      <c r="AL46" s="129"/>
      <c r="AM46" s="129"/>
      <c r="AN46" s="129"/>
      <c r="AO46" s="130"/>
      <c r="AP46" s="129"/>
      <c r="AQ46" s="129"/>
      <c r="AR46" s="129"/>
      <c r="AS46" s="130"/>
      <c r="AT46" s="129"/>
      <c r="AU46" s="129"/>
      <c r="AV46" s="129"/>
      <c r="AW46" s="129"/>
      <c r="AX46" s="129"/>
      <c r="AY46" s="130"/>
      <c r="AZ46" s="129"/>
      <c r="BA46" s="129"/>
      <c r="BB46" s="129"/>
      <c r="BC46" s="129"/>
      <c r="BD46" s="130"/>
      <c r="BE46" s="129"/>
      <c r="BF46" s="129"/>
      <c r="BG46" s="129"/>
    </row>
    <row r="47" spans="1:59" s="147" customFormat="1">
      <c r="A47" s="70" t="s">
        <v>75</v>
      </c>
      <c r="B47" s="132">
        <f>CHITEST(C39:D40,C44:D45)</f>
        <v>0.15963494004099613</v>
      </c>
      <c r="C47" s="44"/>
      <c r="D47" s="44"/>
      <c r="E47" s="133">
        <f>CHITEST(F39:G40,F44:G45)</f>
        <v>0.92876461412647726</v>
      </c>
      <c r="F47" s="87"/>
      <c r="G47" s="87"/>
      <c r="H47" s="133">
        <f>CHITEST(I39:J40,I44:J45)</f>
        <v>0.79881445548051233</v>
      </c>
      <c r="I47" s="87"/>
      <c r="J47" s="87"/>
      <c r="K47" s="133">
        <f>CHITEST(L39:N40,L44:N45)</f>
        <v>0.17614024337231887</v>
      </c>
      <c r="L47" s="87"/>
      <c r="M47" s="87"/>
      <c r="N47" s="127"/>
      <c r="O47" s="133">
        <f>CHITEST(P39:R40,P44:R45)</f>
        <v>1.2409653451603917E-2</v>
      </c>
      <c r="P47" s="87"/>
      <c r="Q47" s="127"/>
      <c r="R47" s="87"/>
      <c r="S47" s="133">
        <f>CHITEST(T39:V40,T44:V45)</f>
        <v>4.8414293470793839E-3</v>
      </c>
      <c r="T47" s="87"/>
      <c r="U47" s="87"/>
      <c r="V47" s="127"/>
      <c r="W47" s="133">
        <f>CHITEST(X39:AD40,X44:AD45)</f>
        <v>1.3299484897183408E-2</v>
      </c>
      <c r="X47" s="87"/>
      <c r="Y47" s="127"/>
      <c r="Z47" s="87"/>
      <c r="AA47" s="87"/>
      <c r="AB47" s="87"/>
      <c r="AC47" s="87"/>
      <c r="AD47" s="87"/>
      <c r="AE47" s="133">
        <f>CHITEST(AF39:AG40,AF44:AG45)</f>
        <v>2.3013883917189087E-2</v>
      </c>
      <c r="AF47" s="87"/>
      <c r="AG47" s="127"/>
      <c r="AH47" s="87"/>
      <c r="AI47" s="133">
        <f>CHITEST(AJ39:AL40,AJ44:AL45)</f>
        <v>1.0444458687074719E-4</v>
      </c>
      <c r="AJ47" s="87"/>
      <c r="AK47" s="127"/>
      <c r="AL47" s="87"/>
      <c r="AM47" s="133">
        <f>CHITEST(AN39:AP40,AN44:AP45)</f>
        <v>0.61259753060104993</v>
      </c>
      <c r="AN47" s="87"/>
      <c r="AO47" s="127"/>
      <c r="AP47" s="87"/>
      <c r="AQ47" s="133">
        <f>CHITEST(AS39:AV40,AS44:AV45)</f>
        <v>0.80044795657934098</v>
      </c>
      <c r="AR47" s="87"/>
      <c r="AS47" s="127"/>
      <c r="AT47" s="87"/>
      <c r="AU47" s="87"/>
      <c r="AV47" s="87"/>
      <c r="AW47" s="133">
        <f>CHITEST(AX39:BA40,AX44:BA45)</f>
        <v>1.870271046645413E-2</v>
      </c>
      <c r="AX47" s="87"/>
      <c r="AY47" s="127"/>
      <c r="AZ47" s="87"/>
      <c r="BA47" s="87"/>
      <c r="BB47" s="133">
        <f>CHITEST(BC39:BE40,BC44:BE45)</f>
        <v>1.844890026927495E-3</v>
      </c>
      <c r="BC47" s="87"/>
      <c r="BD47" s="127"/>
      <c r="BE47" s="87"/>
      <c r="BF47" s="87"/>
      <c r="BG47" s="87"/>
    </row>
  </sheetData>
  <mergeCells count="63">
    <mergeCell ref="A11:B11"/>
    <mergeCell ref="A27:B27"/>
    <mergeCell ref="AT28:AV28"/>
    <mergeCell ref="AT29:AV29"/>
    <mergeCell ref="AX20:BB20"/>
    <mergeCell ref="BC20:BF20"/>
    <mergeCell ref="AT21:AV21"/>
    <mergeCell ref="AT22:AV22"/>
    <mergeCell ref="A23:A25"/>
    <mergeCell ref="AT23:AV23"/>
    <mergeCell ref="AT24:AV24"/>
    <mergeCell ref="AT25:AV25"/>
    <mergeCell ref="T20:W20"/>
    <mergeCell ref="X20:AE20"/>
    <mergeCell ref="AF20:AI20"/>
    <mergeCell ref="AJ20:AM20"/>
    <mergeCell ref="AN20:AQ20"/>
    <mergeCell ref="AR20:AW20"/>
    <mergeCell ref="AX4:BB4"/>
    <mergeCell ref="BC4:BF4"/>
    <mergeCell ref="BG4:BG5"/>
    <mergeCell ref="A7:A9"/>
    <mergeCell ref="A20:B22"/>
    <mergeCell ref="C20:E20"/>
    <mergeCell ref="F20:H20"/>
    <mergeCell ref="I20:K20"/>
    <mergeCell ref="L20:O20"/>
    <mergeCell ref="P20:S20"/>
    <mergeCell ref="T4:W4"/>
    <mergeCell ref="X4:AE4"/>
    <mergeCell ref="AF4:AI4"/>
    <mergeCell ref="AJ4:AM4"/>
    <mergeCell ref="AN4:AQ4"/>
    <mergeCell ref="AR4:AW4"/>
    <mergeCell ref="P4:S4"/>
    <mergeCell ref="A4:B6"/>
    <mergeCell ref="C4:E4"/>
    <mergeCell ref="F4:H4"/>
    <mergeCell ref="I4:K4"/>
    <mergeCell ref="L4:O4"/>
    <mergeCell ref="AX36:BB36"/>
    <mergeCell ref="BC36:BF36"/>
    <mergeCell ref="AT37:AV37"/>
    <mergeCell ref="P36:S36"/>
    <mergeCell ref="T36:W36"/>
    <mergeCell ref="X36:AE36"/>
    <mergeCell ref="AF36:AI36"/>
    <mergeCell ref="AJ36:AM36"/>
    <mergeCell ref="A43:B43"/>
    <mergeCell ref="AT44:AV44"/>
    <mergeCell ref="AT45:AV45"/>
    <mergeCell ref="AT38:AV38"/>
    <mergeCell ref="A39:A41"/>
    <mergeCell ref="AT39:AV39"/>
    <mergeCell ref="AT40:AV40"/>
    <mergeCell ref="AT41:AV41"/>
    <mergeCell ref="A36:B38"/>
    <mergeCell ref="C36:E36"/>
    <mergeCell ref="F36:H36"/>
    <mergeCell ref="I36:K36"/>
    <mergeCell ref="L36:O36"/>
    <mergeCell ref="AN36:AQ36"/>
    <mergeCell ref="AR36:AW36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G88"/>
  <sheetViews>
    <sheetView topLeftCell="A10" workbookViewId="0">
      <selection activeCell="H15" sqref="H15"/>
    </sheetView>
  </sheetViews>
  <sheetFormatPr defaultRowHeight="15"/>
  <cols>
    <col min="1" max="1" width="10.7109375" customWidth="1"/>
    <col min="2" max="2" width="13.5703125" bestFit="1" customWidth="1"/>
    <col min="3" max="4" width="10.7109375" customWidth="1"/>
    <col min="5" max="5" width="13.42578125" customWidth="1"/>
    <col min="6" max="7" width="10.7109375" customWidth="1"/>
    <col min="8" max="8" width="13.5703125" bestFit="1" customWidth="1"/>
    <col min="9" max="10" width="10.7109375" customWidth="1"/>
    <col min="11" max="11" width="13.5703125" bestFit="1" customWidth="1"/>
    <col min="12" max="14" width="10.7109375" customWidth="1"/>
    <col min="15" max="15" width="13.5703125" bestFit="1" customWidth="1"/>
    <col min="16" max="18" width="10.7109375" customWidth="1"/>
    <col min="19" max="19" width="13.5703125" bestFit="1" customWidth="1"/>
    <col min="20" max="22" width="10.7109375" customWidth="1"/>
    <col min="23" max="23" width="13.5703125" bestFit="1" customWidth="1"/>
    <col min="24" max="30" width="10.7109375" customWidth="1"/>
    <col min="31" max="31" width="13.5703125" bestFit="1" customWidth="1"/>
    <col min="32" max="34" width="10.7109375" customWidth="1"/>
    <col min="35" max="35" width="13.5703125" bestFit="1" customWidth="1"/>
    <col min="36" max="38" width="10.7109375" customWidth="1"/>
    <col min="39" max="39" width="13.5703125" bestFit="1" customWidth="1"/>
    <col min="40" max="42" width="10.7109375" customWidth="1"/>
    <col min="43" max="43" width="16.7109375" bestFit="1" customWidth="1"/>
    <col min="44" max="48" width="10.7109375" customWidth="1"/>
    <col min="49" max="49" width="13.5703125" bestFit="1" customWidth="1"/>
    <col min="50" max="53" width="10.7109375" customWidth="1"/>
    <col min="54" max="54" width="13.5703125" bestFit="1" customWidth="1"/>
    <col min="55" max="59" width="10.7109375" customWidth="1"/>
  </cols>
  <sheetData>
    <row r="1" spans="1:59">
      <c r="A1" s="1">
        <v>1965</v>
      </c>
      <c r="B1" s="2"/>
    </row>
    <row r="2" spans="1:59">
      <c r="A2" s="1"/>
      <c r="B2" s="2" t="s">
        <v>0</v>
      </c>
    </row>
    <row r="3" spans="1:59" ht="15.75" thickBot="1"/>
    <row r="4" spans="1:59" ht="40.5" customHeight="1" thickTop="1">
      <c r="A4" s="378"/>
      <c r="B4" s="379"/>
      <c r="C4" s="384" t="s">
        <v>1</v>
      </c>
      <c r="D4" s="377"/>
      <c r="E4" s="377"/>
      <c r="F4" s="377" t="s">
        <v>2</v>
      </c>
      <c r="G4" s="377"/>
      <c r="H4" s="377"/>
      <c r="I4" s="377" t="s">
        <v>3</v>
      </c>
      <c r="J4" s="377"/>
      <c r="K4" s="377"/>
      <c r="L4" s="385" t="s">
        <v>4</v>
      </c>
      <c r="M4" s="386"/>
      <c r="N4" s="386"/>
      <c r="O4" s="387"/>
      <c r="P4" s="377" t="s">
        <v>5</v>
      </c>
      <c r="Q4" s="377"/>
      <c r="R4" s="377"/>
      <c r="S4" s="377"/>
      <c r="T4" s="385" t="s">
        <v>6</v>
      </c>
      <c r="U4" s="386"/>
      <c r="V4" s="386"/>
      <c r="W4" s="387"/>
      <c r="X4" s="385" t="s">
        <v>7</v>
      </c>
      <c r="Y4" s="386"/>
      <c r="Z4" s="386"/>
      <c r="AA4" s="386"/>
      <c r="AB4" s="386"/>
      <c r="AC4" s="386"/>
      <c r="AD4" s="386"/>
      <c r="AE4" s="387"/>
      <c r="AF4" s="385" t="s">
        <v>8</v>
      </c>
      <c r="AG4" s="386"/>
      <c r="AH4" s="386"/>
      <c r="AI4" s="387"/>
      <c r="AJ4" s="385" t="s">
        <v>9</v>
      </c>
      <c r="AK4" s="386"/>
      <c r="AL4" s="386"/>
      <c r="AM4" s="387"/>
      <c r="AN4" s="377" t="s">
        <v>10</v>
      </c>
      <c r="AO4" s="377"/>
      <c r="AP4" s="377"/>
      <c r="AQ4" s="377"/>
      <c r="AR4" s="385" t="s">
        <v>11</v>
      </c>
      <c r="AS4" s="386"/>
      <c r="AT4" s="386"/>
      <c r="AU4" s="386"/>
      <c r="AV4" s="386"/>
      <c r="AW4" s="387"/>
      <c r="AX4" s="385" t="s">
        <v>12</v>
      </c>
      <c r="AY4" s="386"/>
      <c r="AZ4" s="386"/>
      <c r="BA4" s="386"/>
      <c r="BB4" s="387"/>
      <c r="BC4" s="385" t="s">
        <v>13</v>
      </c>
      <c r="BD4" s="386"/>
      <c r="BE4" s="386"/>
      <c r="BF4" s="387"/>
      <c r="BG4" s="388" t="s">
        <v>14</v>
      </c>
    </row>
    <row r="5" spans="1:59" ht="60.75">
      <c r="A5" s="380"/>
      <c r="B5" s="381"/>
      <c r="C5" s="3" t="s">
        <v>15</v>
      </c>
      <c r="D5" s="4" t="s">
        <v>16</v>
      </c>
      <c r="E5" s="4" t="s">
        <v>14</v>
      </c>
      <c r="F5" s="4" t="s">
        <v>15</v>
      </c>
      <c r="G5" s="4" t="s">
        <v>16</v>
      </c>
      <c r="H5" s="4" t="s">
        <v>14</v>
      </c>
      <c r="I5" s="4" t="s">
        <v>15</v>
      </c>
      <c r="J5" s="4" t="s">
        <v>16</v>
      </c>
      <c r="K5" s="4" t="s">
        <v>14</v>
      </c>
      <c r="L5" s="4" t="s">
        <v>17</v>
      </c>
      <c r="M5" s="4" t="s">
        <v>15</v>
      </c>
      <c r="N5" s="5" t="s">
        <v>16</v>
      </c>
      <c r="O5" s="4" t="s">
        <v>14</v>
      </c>
      <c r="P5" s="4" t="s">
        <v>17</v>
      </c>
      <c r="Q5" s="5" t="s">
        <v>15</v>
      </c>
      <c r="R5" s="4" t="s">
        <v>16</v>
      </c>
      <c r="S5" s="4" t="s">
        <v>14</v>
      </c>
      <c r="T5" s="4" t="s">
        <v>17</v>
      </c>
      <c r="U5" s="4" t="s">
        <v>15</v>
      </c>
      <c r="V5" s="5" t="s">
        <v>16</v>
      </c>
      <c r="W5" s="4" t="s">
        <v>14</v>
      </c>
      <c r="X5" s="6" t="s">
        <v>17</v>
      </c>
      <c r="Y5" s="5" t="s">
        <v>18</v>
      </c>
      <c r="Z5" s="4" t="s">
        <v>19</v>
      </c>
      <c r="AA5" s="4" t="s">
        <v>20</v>
      </c>
      <c r="AB5" s="4" t="s">
        <v>21</v>
      </c>
      <c r="AC5" s="4" t="s">
        <v>22</v>
      </c>
      <c r="AD5" s="4" t="s">
        <v>23</v>
      </c>
      <c r="AE5" s="6" t="s">
        <v>14</v>
      </c>
      <c r="AF5" s="6" t="s">
        <v>17</v>
      </c>
      <c r="AG5" s="5" t="s">
        <v>24</v>
      </c>
      <c r="AH5" s="4" t="s">
        <v>25</v>
      </c>
      <c r="AI5" s="4" t="s">
        <v>14</v>
      </c>
      <c r="AJ5" s="4" t="s">
        <v>17</v>
      </c>
      <c r="AK5" s="5" t="s">
        <v>26</v>
      </c>
      <c r="AL5" s="4" t="s">
        <v>25</v>
      </c>
      <c r="AM5" s="4" t="s">
        <v>14</v>
      </c>
      <c r="AN5" s="4" t="s">
        <v>17</v>
      </c>
      <c r="AO5" s="5" t="s">
        <v>27</v>
      </c>
      <c r="AP5" s="4" t="s">
        <v>25</v>
      </c>
      <c r="AQ5" s="4" t="s">
        <v>14</v>
      </c>
      <c r="AR5" s="4" t="s">
        <v>17</v>
      </c>
      <c r="AS5" s="5" t="s">
        <v>28</v>
      </c>
      <c r="AT5" s="4" t="s">
        <v>29</v>
      </c>
      <c r="AU5" s="4" t="s">
        <v>30</v>
      </c>
      <c r="AV5" s="4" t="s">
        <v>31</v>
      </c>
      <c r="AW5" s="4" t="s">
        <v>14</v>
      </c>
      <c r="AX5" s="4" t="s">
        <v>17</v>
      </c>
      <c r="AY5" s="5" t="s">
        <v>32</v>
      </c>
      <c r="AZ5" s="4" t="s">
        <v>33</v>
      </c>
      <c r="BA5" s="4" t="s">
        <v>34</v>
      </c>
      <c r="BB5" s="4" t="s">
        <v>14</v>
      </c>
      <c r="BC5" s="6" t="s">
        <v>17</v>
      </c>
      <c r="BD5" s="5" t="s">
        <v>15</v>
      </c>
      <c r="BE5" s="4" t="s">
        <v>16</v>
      </c>
      <c r="BF5" s="7" t="s">
        <v>14</v>
      </c>
      <c r="BG5" s="389"/>
    </row>
    <row r="6" spans="1:59" ht="15.75" thickBot="1">
      <c r="A6" s="382"/>
      <c r="B6" s="383"/>
      <c r="C6" s="8" t="s">
        <v>35</v>
      </c>
      <c r="D6" s="9" t="s">
        <v>35</v>
      </c>
      <c r="E6" s="9" t="s">
        <v>35</v>
      </c>
      <c r="F6" s="9" t="s">
        <v>35</v>
      </c>
      <c r="G6" s="9" t="s">
        <v>35</v>
      </c>
      <c r="H6" s="9" t="s">
        <v>35</v>
      </c>
      <c r="I6" s="9" t="s">
        <v>35</v>
      </c>
      <c r="J6" s="9" t="s">
        <v>35</v>
      </c>
      <c r="K6" s="9" t="s">
        <v>35</v>
      </c>
      <c r="L6" s="9" t="s">
        <v>35</v>
      </c>
      <c r="M6" s="9" t="s">
        <v>35</v>
      </c>
      <c r="N6" s="10" t="s">
        <v>35</v>
      </c>
      <c r="O6" s="9" t="s">
        <v>35</v>
      </c>
      <c r="P6" s="9" t="s">
        <v>35</v>
      </c>
      <c r="Q6" s="10" t="s">
        <v>35</v>
      </c>
      <c r="R6" s="9" t="s">
        <v>35</v>
      </c>
      <c r="S6" s="9" t="s">
        <v>35</v>
      </c>
      <c r="T6" s="9" t="s">
        <v>35</v>
      </c>
      <c r="U6" s="9" t="s">
        <v>35</v>
      </c>
      <c r="V6" s="10" t="s">
        <v>35</v>
      </c>
      <c r="W6" s="9" t="s">
        <v>35</v>
      </c>
      <c r="X6" s="9" t="s">
        <v>35</v>
      </c>
      <c r="Y6" s="10" t="s">
        <v>35</v>
      </c>
      <c r="Z6" s="9" t="s">
        <v>35</v>
      </c>
      <c r="AA6" s="9" t="s">
        <v>35</v>
      </c>
      <c r="AB6" s="9" t="s">
        <v>35</v>
      </c>
      <c r="AC6" s="9" t="s">
        <v>35</v>
      </c>
      <c r="AD6" s="9" t="s">
        <v>35</v>
      </c>
      <c r="AE6" s="9" t="s">
        <v>35</v>
      </c>
      <c r="AF6" s="9" t="s">
        <v>35</v>
      </c>
      <c r="AG6" s="10" t="s">
        <v>35</v>
      </c>
      <c r="AH6" s="9" t="s">
        <v>35</v>
      </c>
      <c r="AI6" s="9" t="s">
        <v>35</v>
      </c>
      <c r="AJ6" s="9" t="s">
        <v>35</v>
      </c>
      <c r="AK6" s="10" t="s">
        <v>35</v>
      </c>
      <c r="AL6" s="9" t="s">
        <v>35</v>
      </c>
      <c r="AM6" s="9" t="s">
        <v>35</v>
      </c>
      <c r="AN6" s="9" t="s">
        <v>35</v>
      </c>
      <c r="AO6" s="10" t="s">
        <v>35</v>
      </c>
      <c r="AP6" s="9" t="s">
        <v>35</v>
      </c>
      <c r="AQ6" s="9" t="s">
        <v>35</v>
      </c>
      <c r="AR6" s="9" t="s">
        <v>35</v>
      </c>
      <c r="AS6" s="10" t="s">
        <v>35</v>
      </c>
      <c r="AT6" s="9" t="s">
        <v>35</v>
      </c>
      <c r="AU6" s="9" t="s">
        <v>35</v>
      </c>
      <c r="AV6" s="9" t="s">
        <v>35</v>
      </c>
      <c r="AW6" s="9" t="s">
        <v>35</v>
      </c>
      <c r="AX6" s="9" t="s">
        <v>35</v>
      </c>
      <c r="AY6" s="10" t="s">
        <v>35</v>
      </c>
      <c r="AZ6" s="9" t="s">
        <v>35</v>
      </c>
      <c r="BA6" s="9" t="s">
        <v>35</v>
      </c>
      <c r="BB6" s="9" t="s">
        <v>35</v>
      </c>
      <c r="BC6" s="9" t="s">
        <v>35</v>
      </c>
      <c r="BD6" s="10" t="s">
        <v>35</v>
      </c>
      <c r="BE6" s="9" t="s">
        <v>35</v>
      </c>
      <c r="BF6" s="9" t="s">
        <v>35</v>
      </c>
      <c r="BG6" s="11" t="s">
        <v>35</v>
      </c>
    </row>
    <row r="7" spans="1:59" ht="15.75" thickTop="1">
      <c r="A7" s="404" t="s">
        <v>36</v>
      </c>
      <c r="B7" s="50" t="s">
        <v>37</v>
      </c>
      <c r="C7" s="12">
        <v>329</v>
      </c>
      <c r="D7" s="13">
        <v>99</v>
      </c>
      <c r="E7" s="14">
        <f>C7+D7</f>
        <v>428</v>
      </c>
      <c r="F7" s="15">
        <v>85</v>
      </c>
      <c r="G7" s="13">
        <v>343</v>
      </c>
      <c r="H7" s="14">
        <f>F7+G7</f>
        <v>428</v>
      </c>
      <c r="I7" s="15">
        <v>106</v>
      </c>
      <c r="J7" s="13">
        <v>322</v>
      </c>
      <c r="K7" s="14">
        <f>I7+J7</f>
        <v>428</v>
      </c>
      <c r="L7" s="14">
        <v>82</v>
      </c>
      <c r="M7" s="14">
        <v>30</v>
      </c>
      <c r="N7" s="16">
        <v>316</v>
      </c>
      <c r="O7" s="14">
        <v>428</v>
      </c>
      <c r="P7" s="14">
        <v>57</v>
      </c>
      <c r="Q7" s="16">
        <v>218</v>
      </c>
      <c r="R7" s="14">
        <v>153</v>
      </c>
      <c r="S7" s="14">
        <v>428</v>
      </c>
      <c r="T7" s="14">
        <v>66</v>
      </c>
      <c r="U7" s="14">
        <v>134</v>
      </c>
      <c r="V7" s="16">
        <v>228</v>
      </c>
      <c r="W7" s="14">
        <v>428</v>
      </c>
      <c r="X7" s="17">
        <v>83</v>
      </c>
      <c r="Y7" s="16">
        <v>220</v>
      </c>
      <c r="Z7" s="17">
        <v>24</v>
      </c>
      <c r="AA7" s="17">
        <v>50</v>
      </c>
      <c r="AB7" s="17">
        <v>11</v>
      </c>
      <c r="AC7" s="17">
        <v>4</v>
      </c>
      <c r="AD7" s="17">
        <v>36</v>
      </c>
      <c r="AE7" s="17">
        <v>428</v>
      </c>
      <c r="AF7" s="17">
        <v>52</v>
      </c>
      <c r="AG7" s="16">
        <v>301</v>
      </c>
      <c r="AH7" s="17">
        <v>75</v>
      </c>
      <c r="AI7" s="17">
        <v>428</v>
      </c>
      <c r="AJ7" s="17">
        <v>112</v>
      </c>
      <c r="AK7" s="16">
        <v>173</v>
      </c>
      <c r="AL7" s="17">
        <v>143</v>
      </c>
      <c r="AM7" s="17">
        <v>428</v>
      </c>
      <c r="AN7" s="17">
        <v>102</v>
      </c>
      <c r="AO7" s="16">
        <v>149</v>
      </c>
      <c r="AP7" s="17">
        <v>177</v>
      </c>
      <c r="AQ7" s="17">
        <v>428</v>
      </c>
      <c r="AR7" s="17">
        <v>0</v>
      </c>
      <c r="AS7" s="16">
        <v>5</v>
      </c>
      <c r="AT7" s="17">
        <v>390</v>
      </c>
      <c r="AU7" s="17">
        <v>13</v>
      </c>
      <c r="AV7" s="17">
        <v>20</v>
      </c>
      <c r="AW7" s="17">
        <v>428</v>
      </c>
      <c r="AX7" s="17">
        <v>11</v>
      </c>
      <c r="AY7" s="16">
        <v>392</v>
      </c>
      <c r="AZ7" s="17">
        <v>0</v>
      </c>
      <c r="BA7" s="17">
        <v>25</v>
      </c>
      <c r="BB7" s="17">
        <v>428</v>
      </c>
      <c r="BC7" s="17">
        <v>60</v>
      </c>
      <c r="BD7" s="16">
        <v>126</v>
      </c>
      <c r="BE7" s="17">
        <v>242</v>
      </c>
      <c r="BF7" s="17">
        <v>428</v>
      </c>
      <c r="BG7" s="18">
        <v>428</v>
      </c>
    </row>
    <row r="8" spans="1:59">
      <c r="A8" s="404"/>
      <c r="B8" s="50" t="s">
        <v>38</v>
      </c>
      <c r="C8" s="12">
        <v>243</v>
      </c>
      <c r="D8" s="13">
        <v>56</v>
      </c>
      <c r="E8" s="14">
        <f>C8+D8</f>
        <v>299</v>
      </c>
      <c r="F8" s="15">
        <v>109</v>
      </c>
      <c r="G8" s="13">
        <v>190</v>
      </c>
      <c r="H8" s="14">
        <f>F8+G8</f>
        <v>299</v>
      </c>
      <c r="I8" s="15">
        <v>151</v>
      </c>
      <c r="J8" s="13">
        <v>148</v>
      </c>
      <c r="K8" s="14">
        <f>I8+J8</f>
        <v>299</v>
      </c>
      <c r="L8" s="14">
        <v>48</v>
      </c>
      <c r="M8" s="14">
        <v>13</v>
      </c>
      <c r="N8" s="16">
        <v>238</v>
      </c>
      <c r="O8" s="14">
        <v>299</v>
      </c>
      <c r="P8" s="14">
        <v>35</v>
      </c>
      <c r="Q8" s="16">
        <v>163</v>
      </c>
      <c r="R8" s="14">
        <v>101</v>
      </c>
      <c r="S8" s="14">
        <v>299</v>
      </c>
      <c r="T8" s="14">
        <v>37</v>
      </c>
      <c r="U8" s="14">
        <v>80</v>
      </c>
      <c r="V8" s="16">
        <v>182</v>
      </c>
      <c r="W8" s="14">
        <v>299</v>
      </c>
      <c r="X8" s="17">
        <v>47</v>
      </c>
      <c r="Y8" s="16">
        <v>111</v>
      </c>
      <c r="Z8" s="17">
        <v>17</v>
      </c>
      <c r="AA8" s="17">
        <v>59</v>
      </c>
      <c r="AB8" s="17">
        <v>8</v>
      </c>
      <c r="AC8" s="17">
        <v>7</v>
      </c>
      <c r="AD8" s="17">
        <v>50</v>
      </c>
      <c r="AE8" s="17">
        <v>299</v>
      </c>
      <c r="AF8" s="17">
        <v>33</v>
      </c>
      <c r="AG8" s="16">
        <v>198</v>
      </c>
      <c r="AH8" s="17">
        <v>68</v>
      </c>
      <c r="AI8" s="17">
        <v>299</v>
      </c>
      <c r="AJ8" s="17">
        <v>77</v>
      </c>
      <c r="AK8" s="16">
        <v>101</v>
      </c>
      <c r="AL8" s="17">
        <v>121</v>
      </c>
      <c r="AM8" s="17">
        <v>299</v>
      </c>
      <c r="AN8" s="17">
        <v>61</v>
      </c>
      <c r="AO8" s="16">
        <v>88</v>
      </c>
      <c r="AP8" s="17">
        <v>150</v>
      </c>
      <c r="AQ8" s="17">
        <v>299</v>
      </c>
      <c r="AR8" s="17">
        <v>3</v>
      </c>
      <c r="AS8" s="16">
        <v>3</v>
      </c>
      <c r="AT8" s="17">
        <v>258</v>
      </c>
      <c r="AU8" s="17">
        <v>21</v>
      </c>
      <c r="AV8" s="17">
        <v>14</v>
      </c>
      <c r="AW8" s="17">
        <v>299</v>
      </c>
      <c r="AX8" s="17">
        <v>2</v>
      </c>
      <c r="AY8" s="16">
        <v>280</v>
      </c>
      <c r="AZ8" s="17">
        <v>0</v>
      </c>
      <c r="BA8" s="17">
        <v>17</v>
      </c>
      <c r="BB8" s="17">
        <v>299</v>
      </c>
      <c r="BC8" s="17">
        <v>42</v>
      </c>
      <c r="BD8" s="16">
        <v>84</v>
      </c>
      <c r="BE8" s="17">
        <v>173</v>
      </c>
      <c r="BF8" s="17">
        <v>299</v>
      </c>
      <c r="BG8" s="18">
        <v>299</v>
      </c>
    </row>
    <row r="9" spans="1:59">
      <c r="A9" s="404"/>
      <c r="B9" s="50" t="s">
        <v>39</v>
      </c>
      <c r="C9" s="12">
        <v>162</v>
      </c>
      <c r="D9" s="13">
        <v>53</v>
      </c>
      <c r="E9" s="14">
        <f t="shared" ref="E9:E12" si="0">C9+D9</f>
        <v>215</v>
      </c>
      <c r="F9" s="15">
        <v>83</v>
      </c>
      <c r="G9" s="13">
        <v>132</v>
      </c>
      <c r="H9" s="14">
        <f t="shared" ref="H9:H12" si="1">F9+G9</f>
        <v>215</v>
      </c>
      <c r="I9" s="15">
        <v>120</v>
      </c>
      <c r="J9" s="13">
        <v>95</v>
      </c>
      <c r="K9" s="14">
        <f t="shared" ref="K9:K12" si="2">I9+J9</f>
        <v>215</v>
      </c>
      <c r="L9" s="14">
        <v>42</v>
      </c>
      <c r="M9" s="14">
        <v>18</v>
      </c>
      <c r="N9" s="16">
        <v>155</v>
      </c>
      <c r="O9" s="14">
        <v>215</v>
      </c>
      <c r="P9" s="14">
        <v>30</v>
      </c>
      <c r="Q9" s="16">
        <v>116</v>
      </c>
      <c r="R9" s="14">
        <v>69</v>
      </c>
      <c r="S9" s="14">
        <v>215</v>
      </c>
      <c r="T9" s="14">
        <v>33</v>
      </c>
      <c r="U9" s="14">
        <v>47</v>
      </c>
      <c r="V9" s="16">
        <v>135</v>
      </c>
      <c r="W9" s="14">
        <v>215</v>
      </c>
      <c r="X9" s="17">
        <v>42</v>
      </c>
      <c r="Y9" s="16">
        <v>97</v>
      </c>
      <c r="Z9" s="17">
        <v>3</v>
      </c>
      <c r="AA9" s="17">
        <v>32</v>
      </c>
      <c r="AB9" s="17">
        <v>9</v>
      </c>
      <c r="AC9" s="17">
        <v>1</v>
      </c>
      <c r="AD9" s="17">
        <v>31</v>
      </c>
      <c r="AE9" s="17">
        <v>215</v>
      </c>
      <c r="AF9" s="17">
        <v>29</v>
      </c>
      <c r="AG9" s="16">
        <v>128</v>
      </c>
      <c r="AH9" s="17">
        <v>58</v>
      </c>
      <c r="AI9" s="17">
        <v>215</v>
      </c>
      <c r="AJ9" s="17">
        <v>57</v>
      </c>
      <c r="AK9" s="16">
        <v>79</v>
      </c>
      <c r="AL9" s="17">
        <v>79</v>
      </c>
      <c r="AM9" s="17">
        <v>215</v>
      </c>
      <c r="AN9" s="17">
        <v>43</v>
      </c>
      <c r="AO9" s="16">
        <v>84</v>
      </c>
      <c r="AP9" s="17">
        <v>88</v>
      </c>
      <c r="AQ9" s="17">
        <v>215</v>
      </c>
      <c r="AR9" s="17">
        <v>4</v>
      </c>
      <c r="AS9" s="16">
        <v>7</v>
      </c>
      <c r="AT9" s="17">
        <v>180</v>
      </c>
      <c r="AU9" s="17">
        <v>17</v>
      </c>
      <c r="AV9" s="17">
        <v>7</v>
      </c>
      <c r="AW9" s="17">
        <v>215</v>
      </c>
      <c r="AX9" s="17">
        <v>2</v>
      </c>
      <c r="AY9" s="16">
        <v>197</v>
      </c>
      <c r="AZ9" s="17">
        <v>1</v>
      </c>
      <c r="BA9" s="17">
        <v>15</v>
      </c>
      <c r="BB9" s="17">
        <v>215</v>
      </c>
      <c r="BC9" s="17">
        <v>20</v>
      </c>
      <c r="BD9" s="16">
        <v>68</v>
      </c>
      <c r="BE9" s="17">
        <v>127</v>
      </c>
      <c r="BF9" s="17">
        <v>215</v>
      </c>
      <c r="BG9" s="18">
        <v>215</v>
      </c>
    </row>
    <row r="10" spans="1:59">
      <c r="A10" s="404"/>
      <c r="B10" s="50" t="s">
        <v>40</v>
      </c>
      <c r="C10" s="12">
        <v>128</v>
      </c>
      <c r="D10" s="13">
        <v>50</v>
      </c>
      <c r="E10" s="14">
        <f t="shared" si="0"/>
        <v>178</v>
      </c>
      <c r="F10" s="15">
        <v>78</v>
      </c>
      <c r="G10" s="13">
        <v>100</v>
      </c>
      <c r="H10" s="14">
        <f t="shared" si="1"/>
        <v>178</v>
      </c>
      <c r="I10" s="15">
        <v>107</v>
      </c>
      <c r="J10" s="13">
        <v>71</v>
      </c>
      <c r="K10" s="14">
        <f t="shared" si="2"/>
        <v>178</v>
      </c>
      <c r="L10" s="14">
        <v>32</v>
      </c>
      <c r="M10" s="14">
        <v>14</v>
      </c>
      <c r="N10" s="16">
        <v>132</v>
      </c>
      <c r="O10" s="14">
        <v>178</v>
      </c>
      <c r="P10" s="14">
        <v>29</v>
      </c>
      <c r="Q10" s="16">
        <v>93</v>
      </c>
      <c r="R10" s="14">
        <v>56</v>
      </c>
      <c r="S10" s="14">
        <v>178</v>
      </c>
      <c r="T10" s="14">
        <v>23</v>
      </c>
      <c r="U10" s="14">
        <v>51</v>
      </c>
      <c r="V10" s="16">
        <v>104</v>
      </c>
      <c r="W10" s="14">
        <v>178</v>
      </c>
      <c r="X10" s="17">
        <v>38</v>
      </c>
      <c r="Y10" s="16">
        <v>75</v>
      </c>
      <c r="Z10" s="17">
        <v>3</v>
      </c>
      <c r="AA10" s="17">
        <v>23</v>
      </c>
      <c r="AB10" s="17">
        <v>7</v>
      </c>
      <c r="AC10" s="17">
        <v>3</v>
      </c>
      <c r="AD10" s="17">
        <v>29</v>
      </c>
      <c r="AE10" s="17">
        <v>178</v>
      </c>
      <c r="AF10" s="17">
        <v>33</v>
      </c>
      <c r="AG10" s="16">
        <v>94</v>
      </c>
      <c r="AH10" s="17">
        <v>51</v>
      </c>
      <c r="AI10" s="17">
        <v>178</v>
      </c>
      <c r="AJ10" s="17">
        <v>53</v>
      </c>
      <c r="AK10" s="16">
        <v>60</v>
      </c>
      <c r="AL10" s="17">
        <v>65</v>
      </c>
      <c r="AM10" s="17">
        <v>178</v>
      </c>
      <c r="AN10" s="17">
        <v>41</v>
      </c>
      <c r="AO10" s="16">
        <v>44</v>
      </c>
      <c r="AP10" s="17">
        <v>93</v>
      </c>
      <c r="AQ10" s="17">
        <v>178</v>
      </c>
      <c r="AR10" s="17">
        <v>2</v>
      </c>
      <c r="AS10" s="16">
        <v>5</v>
      </c>
      <c r="AT10" s="17">
        <v>131</v>
      </c>
      <c r="AU10" s="17">
        <v>34</v>
      </c>
      <c r="AV10" s="17">
        <v>6</v>
      </c>
      <c r="AW10" s="17">
        <v>178</v>
      </c>
      <c r="AX10" s="17">
        <v>2</v>
      </c>
      <c r="AY10" s="16">
        <v>153</v>
      </c>
      <c r="AZ10" s="17">
        <v>2</v>
      </c>
      <c r="BA10" s="17">
        <v>21</v>
      </c>
      <c r="BB10" s="17">
        <v>178</v>
      </c>
      <c r="BC10" s="17">
        <v>18</v>
      </c>
      <c r="BD10" s="16">
        <v>56</v>
      </c>
      <c r="BE10" s="17">
        <v>104</v>
      </c>
      <c r="BF10" s="17">
        <v>178</v>
      </c>
      <c r="BG10" s="18">
        <v>178</v>
      </c>
    </row>
    <row r="11" spans="1:59" ht="14.25" customHeight="1">
      <c r="A11" s="404"/>
      <c r="B11" s="50" t="s">
        <v>41</v>
      </c>
      <c r="C11" s="12">
        <v>71</v>
      </c>
      <c r="D11" s="13">
        <v>26</v>
      </c>
      <c r="E11" s="14">
        <f t="shared" si="0"/>
        <v>97</v>
      </c>
      <c r="F11" s="15">
        <v>46</v>
      </c>
      <c r="G11" s="13">
        <v>51</v>
      </c>
      <c r="H11" s="14">
        <f t="shared" si="1"/>
        <v>97</v>
      </c>
      <c r="I11" s="15">
        <v>58</v>
      </c>
      <c r="J11" s="13">
        <v>39</v>
      </c>
      <c r="K11" s="14">
        <f t="shared" si="2"/>
        <v>97</v>
      </c>
      <c r="L11" s="14">
        <v>22</v>
      </c>
      <c r="M11" s="14">
        <v>8</v>
      </c>
      <c r="N11" s="16">
        <v>67</v>
      </c>
      <c r="O11" s="14">
        <v>97</v>
      </c>
      <c r="P11" s="14">
        <v>16</v>
      </c>
      <c r="Q11" s="16">
        <v>48</v>
      </c>
      <c r="R11" s="14">
        <v>33</v>
      </c>
      <c r="S11" s="14">
        <v>97</v>
      </c>
      <c r="T11" s="14">
        <v>7</v>
      </c>
      <c r="U11" s="14">
        <v>40</v>
      </c>
      <c r="V11" s="16">
        <v>50</v>
      </c>
      <c r="W11" s="14">
        <v>97</v>
      </c>
      <c r="X11" s="17">
        <v>17</v>
      </c>
      <c r="Y11" s="16">
        <v>43</v>
      </c>
      <c r="Z11" s="17">
        <v>2</v>
      </c>
      <c r="AA11" s="17">
        <v>10</v>
      </c>
      <c r="AB11" s="17">
        <v>3</v>
      </c>
      <c r="AC11" s="17">
        <v>2</v>
      </c>
      <c r="AD11" s="17">
        <v>20</v>
      </c>
      <c r="AE11" s="17">
        <v>97</v>
      </c>
      <c r="AF11" s="17">
        <v>12</v>
      </c>
      <c r="AG11" s="16">
        <v>57</v>
      </c>
      <c r="AH11" s="17">
        <v>28</v>
      </c>
      <c r="AI11" s="17">
        <v>97</v>
      </c>
      <c r="AJ11" s="17">
        <v>26</v>
      </c>
      <c r="AK11" s="16">
        <v>28</v>
      </c>
      <c r="AL11" s="17">
        <v>43</v>
      </c>
      <c r="AM11" s="17">
        <v>97</v>
      </c>
      <c r="AN11" s="17">
        <v>26</v>
      </c>
      <c r="AO11" s="16">
        <v>28</v>
      </c>
      <c r="AP11" s="17">
        <v>43</v>
      </c>
      <c r="AQ11" s="17">
        <v>97</v>
      </c>
      <c r="AR11" s="17">
        <v>7</v>
      </c>
      <c r="AS11" s="16">
        <v>3</v>
      </c>
      <c r="AT11" s="17">
        <v>66</v>
      </c>
      <c r="AU11" s="17">
        <v>18</v>
      </c>
      <c r="AV11" s="17">
        <v>3</v>
      </c>
      <c r="AW11" s="17">
        <v>97</v>
      </c>
      <c r="AX11" s="17">
        <v>3</v>
      </c>
      <c r="AY11" s="16">
        <v>79</v>
      </c>
      <c r="AZ11" s="17">
        <v>5</v>
      </c>
      <c r="BA11" s="17">
        <v>10</v>
      </c>
      <c r="BB11" s="17">
        <v>97</v>
      </c>
      <c r="BC11" s="17">
        <v>6</v>
      </c>
      <c r="BD11" s="16">
        <v>30</v>
      </c>
      <c r="BE11" s="17">
        <v>61</v>
      </c>
      <c r="BF11" s="17">
        <v>97</v>
      </c>
      <c r="BG11" s="18">
        <v>97</v>
      </c>
    </row>
    <row r="12" spans="1:59" ht="15.75" thickBot="1">
      <c r="A12" s="405"/>
      <c r="B12" s="19" t="s">
        <v>14</v>
      </c>
      <c r="C12" s="20">
        <v>933</v>
      </c>
      <c r="D12" s="21">
        <v>284</v>
      </c>
      <c r="E12" s="22">
        <f t="shared" si="0"/>
        <v>1217</v>
      </c>
      <c r="F12" s="23">
        <v>401</v>
      </c>
      <c r="G12" s="21">
        <v>816</v>
      </c>
      <c r="H12" s="22">
        <f t="shared" si="1"/>
        <v>1217</v>
      </c>
      <c r="I12" s="23">
        <v>542</v>
      </c>
      <c r="J12" s="21">
        <v>675</v>
      </c>
      <c r="K12" s="22">
        <f t="shared" si="2"/>
        <v>1217</v>
      </c>
      <c r="L12" s="22">
        <v>226</v>
      </c>
      <c r="M12" s="22">
        <v>83</v>
      </c>
      <c r="N12" s="24">
        <v>908</v>
      </c>
      <c r="O12" s="22">
        <v>1217</v>
      </c>
      <c r="P12" s="22">
        <v>167</v>
      </c>
      <c r="Q12" s="24">
        <v>638</v>
      </c>
      <c r="R12" s="22">
        <v>412</v>
      </c>
      <c r="S12" s="22">
        <v>1217</v>
      </c>
      <c r="T12" s="22">
        <v>166</v>
      </c>
      <c r="U12" s="22">
        <v>352</v>
      </c>
      <c r="V12" s="24">
        <v>699</v>
      </c>
      <c r="W12" s="22">
        <v>1217</v>
      </c>
      <c r="X12" s="25">
        <v>227</v>
      </c>
      <c r="Y12" s="24">
        <v>546</v>
      </c>
      <c r="Z12" s="25">
        <v>49</v>
      </c>
      <c r="AA12" s="25">
        <v>174</v>
      </c>
      <c r="AB12" s="25">
        <v>38</v>
      </c>
      <c r="AC12" s="25">
        <v>17</v>
      </c>
      <c r="AD12" s="25">
        <v>166</v>
      </c>
      <c r="AE12" s="25">
        <v>1217</v>
      </c>
      <c r="AF12" s="25">
        <v>159</v>
      </c>
      <c r="AG12" s="24">
        <v>778</v>
      </c>
      <c r="AH12" s="25">
        <v>280</v>
      </c>
      <c r="AI12" s="25">
        <v>1217</v>
      </c>
      <c r="AJ12" s="25">
        <v>325</v>
      </c>
      <c r="AK12" s="24">
        <v>441</v>
      </c>
      <c r="AL12" s="25">
        <v>451</v>
      </c>
      <c r="AM12" s="25">
        <v>1217</v>
      </c>
      <c r="AN12" s="25">
        <v>273</v>
      </c>
      <c r="AO12" s="24">
        <v>393</v>
      </c>
      <c r="AP12" s="25">
        <v>551</v>
      </c>
      <c r="AQ12" s="25">
        <v>1217</v>
      </c>
      <c r="AR12" s="25">
        <v>16</v>
      </c>
      <c r="AS12" s="24">
        <v>23</v>
      </c>
      <c r="AT12" s="25">
        <v>1025</v>
      </c>
      <c r="AU12" s="25">
        <v>103</v>
      </c>
      <c r="AV12" s="25">
        <v>50</v>
      </c>
      <c r="AW12" s="25">
        <v>1217</v>
      </c>
      <c r="AX12" s="25">
        <v>20</v>
      </c>
      <c r="AY12" s="24">
        <v>1101</v>
      </c>
      <c r="AZ12" s="25">
        <v>8</v>
      </c>
      <c r="BA12" s="25">
        <v>88</v>
      </c>
      <c r="BB12" s="25">
        <v>1217</v>
      </c>
      <c r="BC12" s="25">
        <v>146</v>
      </c>
      <c r="BD12" s="24">
        <v>364</v>
      </c>
      <c r="BE12" s="25">
        <v>707</v>
      </c>
      <c r="BF12" s="25">
        <v>1217</v>
      </c>
      <c r="BG12" s="26">
        <v>1217</v>
      </c>
    </row>
    <row r="13" spans="1:59" ht="15.75" thickTop="1">
      <c r="A13" s="29"/>
      <c r="B13" s="30"/>
      <c r="C13" s="44"/>
      <c r="D13" s="44"/>
      <c r="E13" s="27"/>
      <c r="F13" s="44"/>
      <c r="G13" s="44"/>
      <c r="H13" s="27"/>
      <c r="I13" s="44"/>
      <c r="J13" s="44"/>
      <c r="K13" s="27"/>
      <c r="L13" s="27"/>
      <c r="M13" s="27"/>
      <c r="N13" s="43"/>
      <c r="O13" s="27"/>
      <c r="P13" s="27"/>
      <c r="Q13" s="43"/>
      <c r="R13" s="27"/>
      <c r="S13" s="27"/>
      <c r="T13" s="27"/>
      <c r="U13" s="27"/>
      <c r="V13" s="43"/>
      <c r="W13" s="27"/>
      <c r="X13" s="45"/>
      <c r="Y13" s="43"/>
      <c r="Z13" s="45"/>
      <c r="AA13" s="45"/>
      <c r="AB13" s="45"/>
      <c r="AC13" s="45"/>
      <c r="AD13" s="45"/>
      <c r="AE13" s="45"/>
      <c r="AF13" s="45"/>
      <c r="AG13" s="43"/>
      <c r="AH13" s="45"/>
      <c r="AI13" s="45"/>
      <c r="AJ13" s="45"/>
      <c r="AK13" s="43"/>
      <c r="AL13" s="45"/>
      <c r="AM13" s="45"/>
      <c r="AN13" s="45"/>
      <c r="AO13" s="43"/>
      <c r="AP13" s="45"/>
      <c r="AQ13" s="45"/>
      <c r="AR13" s="45"/>
      <c r="AS13" s="43"/>
      <c r="AT13" s="45"/>
      <c r="AU13" s="45"/>
      <c r="AV13" s="45"/>
      <c r="AW13" s="45"/>
      <c r="AX13" s="45"/>
      <c r="AY13" s="43"/>
      <c r="AZ13" s="45"/>
      <c r="BA13" s="45"/>
      <c r="BB13" s="45"/>
      <c r="BC13" s="45"/>
      <c r="BD13" s="43"/>
      <c r="BE13" s="45"/>
      <c r="BF13" s="45"/>
      <c r="BG13" s="45"/>
    </row>
    <row r="14" spans="1:59">
      <c r="A14" s="335" t="s">
        <v>67</v>
      </c>
      <c r="B14" s="335"/>
      <c r="C14" s="66" t="s">
        <v>81</v>
      </c>
      <c r="D14" s="44"/>
      <c r="E14" s="27"/>
      <c r="F14" s="44"/>
      <c r="G14" s="44"/>
      <c r="H14" s="27"/>
      <c r="I14" s="44"/>
      <c r="J14" s="44"/>
      <c r="K14" s="27"/>
      <c r="L14" s="27"/>
      <c r="M14" s="27"/>
      <c r="N14" s="43"/>
      <c r="O14" s="27"/>
      <c r="P14" s="27"/>
      <c r="Q14" s="43"/>
      <c r="R14" s="27"/>
      <c r="S14" s="27"/>
      <c r="T14" s="27"/>
      <c r="U14" s="27"/>
      <c r="V14" s="43"/>
      <c r="W14" s="27"/>
      <c r="X14" s="45"/>
      <c r="Y14" s="43"/>
      <c r="Z14" s="45"/>
      <c r="AA14" s="45"/>
      <c r="AB14" s="45"/>
      <c r="AC14" s="45"/>
      <c r="AD14" s="45"/>
      <c r="AE14" s="45"/>
      <c r="AF14" s="45"/>
      <c r="AG14" s="43"/>
      <c r="AH14" s="45"/>
      <c r="AI14" s="45"/>
      <c r="AJ14" s="45"/>
      <c r="AK14" s="43"/>
      <c r="AL14" s="45"/>
      <c r="AM14" s="45"/>
      <c r="AN14" s="45"/>
      <c r="AO14" s="43"/>
      <c r="AP14" s="45"/>
      <c r="AQ14" s="45"/>
      <c r="AR14" s="45"/>
      <c r="AS14" s="43"/>
      <c r="AT14" s="45"/>
      <c r="AU14" s="45"/>
      <c r="AV14" s="45"/>
      <c r="AW14" s="45"/>
      <c r="AX14" s="45"/>
      <c r="AY14" s="43"/>
      <c r="AZ14" s="45"/>
      <c r="BA14" s="45"/>
      <c r="BB14" s="45"/>
      <c r="BC14" s="45"/>
      <c r="BD14" s="43"/>
      <c r="BE14" s="45"/>
      <c r="BF14" s="45"/>
      <c r="BG14" s="45"/>
    </row>
    <row r="15" spans="1:59">
      <c r="A15" s="46" t="s">
        <v>65</v>
      </c>
      <c r="B15" s="30"/>
      <c r="C15" s="44"/>
      <c r="D15" s="44"/>
      <c r="E15" s="27"/>
      <c r="F15" s="44"/>
      <c r="G15" s="44"/>
      <c r="H15" s="27"/>
      <c r="I15" s="44"/>
      <c r="J15" s="44"/>
      <c r="K15" s="27"/>
      <c r="L15" s="27"/>
      <c r="M15" s="27"/>
      <c r="N15" s="43"/>
      <c r="O15" s="27"/>
      <c r="P15" s="27"/>
      <c r="Q15" s="43"/>
      <c r="R15" s="27"/>
      <c r="S15" s="27"/>
      <c r="T15" s="27"/>
      <c r="U15" s="27"/>
      <c r="V15" s="43"/>
      <c r="W15" s="27"/>
      <c r="X15" s="45"/>
      <c r="Y15" s="43"/>
      <c r="Z15" s="45"/>
      <c r="AA15" s="45"/>
      <c r="AB15" s="45"/>
      <c r="AC15" s="45"/>
      <c r="AD15" s="45"/>
      <c r="AE15" s="45"/>
      <c r="AF15" s="45"/>
      <c r="AG15" s="43"/>
      <c r="AH15" s="45"/>
      <c r="AI15" s="45"/>
      <c r="AJ15" s="45"/>
      <c r="AK15" s="43"/>
      <c r="AL15" s="45"/>
      <c r="AM15" s="45"/>
      <c r="AN15" s="45"/>
      <c r="AO15" s="43"/>
      <c r="AP15" s="45"/>
      <c r="AQ15" s="45"/>
      <c r="AR15" s="45"/>
      <c r="AS15" s="43"/>
      <c r="AT15" s="45"/>
      <c r="AU15" s="45"/>
      <c r="AV15" s="45"/>
      <c r="AW15" s="45"/>
      <c r="AX15" s="45"/>
      <c r="AY15" s="43"/>
      <c r="AZ15" s="45"/>
      <c r="BA15" s="45"/>
      <c r="BB15" s="45"/>
      <c r="BC15" s="45"/>
      <c r="BD15" s="43"/>
      <c r="BE15" s="45"/>
      <c r="BF15" s="45"/>
      <c r="BG15" s="45"/>
    </row>
    <row r="16" spans="1:59" s="61" customFormat="1">
      <c r="A16" s="29"/>
      <c r="B16" s="50" t="s">
        <v>37</v>
      </c>
      <c r="C16" s="15">
        <f>E7*C$12/$E$12</f>
        <v>328.1216105176664</v>
      </c>
      <c r="D16" s="15">
        <f>E7*D$12/$E$12</f>
        <v>99.878389482333603</v>
      </c>
      <c r="E16" s="59"/>
      <c r="F16" s="15">
        <f>H7*F$12/$E$12</f>
        <v>141.025472473295</v>
      </c>
      <c r="G16" s="15">
        <f>H7*G$12/$E$12</f>
        <v>286.974527526705</v>
      </c>
      <c r="H16" s="59"/>
      <c r="I16" s="15">
        <f>K7*I$12/$E$12</f>
        <v>190.61298274445357</v>
      </c>
      <c r="J16" s="15">
        <f>K7*J$12/$E$12</f>
        <v>237.38701725554643</v>
      </c>
      <c r="K16" s="59"/>
      <c r="L16" s="15">
        <f>O7*L$12/$E$12</f>
        <v>79.480690221857031</v>
      </c>
      <c r="M16" s="15">
        <f>O7*M$12/$E$12</f>
        <v>29.189811010682003</v>
      </c>
      <c r="N16" s="15">
        <f>O7*N$12/$E$12</f>
        <v>319.32949876746096</v>
      </c>
      <c r="O16" s="59"/>
      <c r="P16" s="15">
        <f>S7*P$12/$E$12</f>
        <v>58.73130649137223</v>
      </c>
      <c r="Q16" s="15">
        <f>S7*Q$12/$E$12</f>
        <v>224.3746918652424</v>
      </c>
      <c r="R16" s="15">
        <f>S7*R$12/$E$12</f>
        <v>144.89400164338537</v>
      </c>
      <c r="S16" s="59"/>
      <c r="T16" s="15">
        <f>W7*T$12/$E$12</f>
        <v>58.379622021364007</v>
      </c>
      <c r="U16" s="15">
        <f>W7*U$12/$E$12</f>
        <v>123.79293344289236</v>
      </c>
      <c r="V16" s="15">
        <f>W7*V$12/$E$12</f>
        <v>245.82744453574364</v>
      </c>
      <c r="W16" s="59"/>
      <c r="X16" s="15">
        <f>AE7*X$12/$E$12</f>
        <v>79.83237469186524</v>
      </c>
      <c r="Y16" s="15">
        <f>AE7*Y$12/$E$12</f>
        <v>192.01972062448644</v>
      </c>
      <c r="Z16" s="15">
        <f>AE7*Z$12/$E$12</f>
        <v>17.232539030402631</v>
      </c>
      <c r="AA16" s="15">
        <f>AE7*AA$12/$E$12</f>
        <v>61.193097781429742</v>
      </c>
      <c r="AB16" s="15">
        <f>AE7*AB$12/$E$12</f>
        <v>13.364009860312244</v>
      </c>
      <c r="AC16" s="15">
        <f>AE7*AC$12/$E$12</f>
        <v>5.9786359901396882</v>
      </c>
      <c r="AD16" s="15">
        <f>AE7*AD$12/$E$12</f>
        <v>58.379622021364007</v>
      </c>
      <c r="AE16" s="60"/>
      <c r="AF16" s="15">
        <f>AI7*AF$12/$E$12</f>
        <v>55.917830731306495</v>
      </c>
      <c r="AG16" s="15">
        <f>AI7*AG$12/$E$12</f>
        <v>273.61051766639275</v>
      </c>
      <c r="AH16" s="15">
        <f>AI7*AH$12/$E$12</f>
        <v>98.471651602300739</v>
      </c>
      <c r="AI16" s="60"/>
      <c r="AJ16" s="15">
        <f>AM7*AJ$12/$E$12</f>
        <v>114.29745275267049</v>
      </c>
      <c r="AK16" s="15">
        <f>AM7*AK$12/$E$12</f>
        <v>155.09285127362367</v>
      </c>
      <c r="AL16" s="15">
        <f>AM7*AL$12/$E$12</f>
        <v>158.60969597370584</v>
      </c>
      <c r="AM16" s="60"/>
      <c r="AN16" s="15">
        <f>AQ7*AN$12/$E$12</f>
        <v>96.009860312243219</v>
      </c>
      <c r="AO16" s="15">
        <f>AQ7*AO$12/$E$12</f>
        <v>138.21199671322924</v>
      </c>
      <c r="AP16" s="15">
        <f>AQ7*AP$12/$E$12</f>
        <v>193.77814297452753</v>
      </c>
      <c r="AQ16" s="60"/>
      <c r="AR16" s="15">
        <f>AW7*AR$12/$E$12</f>
        <v>5.6269515201314713</v>
      </c>
      <c r="AS16" s="15">
        <f>AW7*AS$12/$E$12</f>
        <v>8.0887428101889896</v>
      </c>
      <c r="AT16" s="15">
        <f>AW7*AT$12/$E$12</f>
        <v>360.47658175842236</v>
      </c>
      <c r="AU16" s="15">
        <f>AW7*AU$12/$E$12</f>
        <v>36.223500410846341</v>
      </c>
      <c r="AV16" s="15">
        <f>AW7*AV$12/$E$12</f>
        <v>17.584223500410847</v>
      </c>
      <c r="AW16" s="60"/>
      <c r="AX16" s="15">
        <f>BB7*AX$12/$E$12</f>
        <v>7.0336894001643389</v>
      </c>
      <c r="AY16" s="15">
        <f>BB7*AY$12/$E$12</f>
        <v>387.20460147904686</v>
      </c>
      <c r="AZ16" s="15">
        <f>BB7*AZ$12/$E$12</f>
        <v>2.8134757600657356</v>
      </c>
      <c r="BA16" s="15">
        <f>BB7*BA$12/$E$12</f>
        <v>30.948233360723091</v>
      </c>
      <c r="BB16" s="60"/>
      <c r="BC16" s="15">
        <f>BF7*BC$12/$E$12</f>
        <v>51.345932621199672</v>
      </c>
      <c r="BD16" s="15">
        <f>BF7*BD$12/$E$12</f>
        <v>128.01314708299097</v>
      </c>
      <c r="BE16" s="15">
        <f>BF7*BE$12/$E$12</f>
        <v>248.64092029580937</v>
      </c>
      <c r="BF16" s="60"/>
      <c r="BG16" s="60"/>
    </row>
    <row r="17" spans="1:59" s="61" customFormat="1">
      <c r="A17" s="29"/>
      <c r="B17" s="50" t="s">
        <v>38</v>
      </c>
      <c r="C17" s="15">
        <f t="shared" ref="C17:C20" si="3">E8*C$12/$E$12</f>
        <v>229.22514379622021</v>
      </c>
      <c r="D17" s="15">
        <f t="shared" ref="D17:D20" si="4">E8*D$12/$E$12</f>
        <v>69.774856203779791</v>
      </c>
      <c r="E17" s="59"/>
      <c r="F17" s="15">
        <f t="shared" ref="F17:F20" si="5">H8*F$12/$E$12</f>
        <v>98.520131470829909</v>
      </c>
      <c r="G17" s="15">
        <f t="shared" ref="G17:G20" si="6">H8*G$12/$E$12</f>
        <v>200.47986852917009</v>
      </c>
      <c r="H17" s="59"/>
      <c r="I17" s="15">
        <f t="shared" ref="I17:I20" si="7">K8*I$12/$E$12</f>
        <v>133.16187345932622</v>
      </c>
      <c r="J17" s="15">
        <f t="shared" ref="J17:J20" si="8">K8*J$12/$E$12</f>
        <v>165.83812654067378</v>
      </c>
      <c r="K17" s="59"/>
      <c r="L17" s="15">
        <f t="shared" ref="L17:L20" si="9">O8*L$12/$E$12</f>
        <v>55.525061626951519</v>
      </c>
      <c r="M17" s="15">
        <f t="shared" ref="M17:M20" si="10">O8*M$12/$E$12</f>
        <v>20.391947411668035</v>
      </c>
      <c r="N17" s="15">
        <f t="shared" ref="N17:N20" si="11">O8*N$12/$E$12</f>
        <v>223.08299096138043</v>
      </c>
      <c r="O17" s="59"/>
      <c r="P17" s="15">
        <f t="shared" ref="P17:P20" si="12">S8*P$12/$E$12</f>
        <v>41.029580936729666</v>
      </c>
      <c r="Q17" s="15">
        <f t="shared" ref="Q17:Q20" si="13">S8*Q$12/$E$12</f>
        <v>156.74774034511094</v>
      </c>
      <c r="R17" s="15">
        <f t="shared" ref="R17:R20" si="14">S8*R$12/$E$12</f>
        <v>101.22267871815941</v>
      </c>
      <c r="S17" s="59"/>
      <c r="T17" s="15">
        <f t="shared" ref="T17:T20" si="15">W8*T$12/$E$12</f>
        <v>40.78389482333607</v>
      </c>
      <c r="U17" s="15">
        <f t="shared" ref="U17:U20" si="16">W8*U$12/$E$12</f>
        <v>86.481511914543958</v>
      </c>
      <c r="V17" s="15">
        <f t="shared" ref="V17:V20" si="17">W8*V$12/$E$12</f>
        <v>171.73459326211997</v>
      </c>
      <c r="W17" s="59"/>
      <c r="X17" s="15">
        <f t="shared" ref="X17:X20" si="18">AE8*X$12/$E$12</f>
        <v>55.770747740345108</v>
      </c>
      <c r="Y17" s="15">
        <f t="shared" ref="Y17:Y20" si="19">AE8*Y$12/$E$12</f>
        <v>134.14461791290057</v>
      </c>
      <c r="Z17" s="15">
        <f t="shared" ref="Z17:Z20" si="20">AE8*Z$12/$E$12</f>
        <v>12.038619556285949</v>
      </c>
      <c r="AA17" s="15">
        <f t="shared" ref="AA17:AA20" si="21">AE8*AA$12/$E$12</f>
        <v>42.749383730484801</v>
      </c>
      <c r="AB17" s="15">
        <f t="shared" ref="AB17:AB20" si="22">AE8*AB$12/$E$12</f>
        <v>9.3360723089564495</v>
      </c>
      <c r="AC17" s="15">
        <f t="shared" ref="AC17:AC20" si="23">AE8*AC$12/$E$12</f>
        <v>4.1766639276910436</v>
      </c>
      <c r="AD17" s="15">
        <f t="shared" ref="AD17:AD20" si="24">AE8*AD$12/$E$12</f>
        <v>40.78389482333607</v>
      </c>
      <c r="AE17" s="60"/>
      <c r="AF17" s="15">
        <f t="shared" ref="AF17:AF20" si="25">AI8*AF$12/$E$12</f>
        <v>39.064092029580934</v>
      </c>
      <c r="AG17" s="15">
        <f t="shared" ref="AG17:AG20" si="26">AI8*AG$12/$E$12</f>
        <v>191.14379622021363</v>
      </c>
      <c r="AH17" s="15">
        <f t="shared" ref="AH17:AH20" si="27">AI8*AH$12/$E$12</f>
        <v>68.792111750205422</v>
      </c>
      <c r="AI17" s="60"/>
      <c r="AJ17" s="15">
        <f t="shared" ref="AJ17:AJ20" si="28">AM8*AJ$12/$E$12</f>
        <v>79.847986852917003</v>
      </c>
      <c r="AK17" s="15">
        <f t="shared" ref="AK17:AK20" si="29">AM8*AK$12/$E$12</f>
        <v>108.34757600657355</v>
      </c>
      <c r="AL17" s="15">
        <f t="shared" ref="AL17:AL20" si="30">AM8*AL$12/$E$12</f>
        <v>110.80443714050945</v>
      </c>
      <c r="AM17" s="60"/>
      <c r="AN17" s="15">
        <f t="shared" ref="AN17:AN20" si="31">AQ8*AN$12/$E$12</f>
        <v>67.072308956450286</v>
      </c>
      <c r="AO17" s="15">
        <f t="shared" ref="AO17:AO20" si="32">AQ8*AO$12/$E$12</f>
        <v>96.554642563681185</v>
      </c>
      <c r="AP17" s="15">
        <f t="shared" ref="AP17:AP20" si="33">AQ8*AP$12/$E$12</f>
        <v>135.37304847986852</v>
      </c>
      <c r="AQ17" s="60"/>
      <c r="AR17" s="15">
        <f t="shared" ref="AR17:AR20" si="34">AW8*AR$12/$E$12</f>
        <v>3.930977814297453</v>
      </c>
      <c r="AS17" s="15">
        <f t="shared" ref="AS17:AS20" si="35">AW8*AS$12/$E$12</f>
        <v>5.650780608052588</v>
      </c>
      <c r="AT17" s="15">
        <f t="shared" ref="AT17:AT20" si="36">AW8*AT$12/$E$12</f>
        <v>251.82826622843058</v>
      </c>
      <c r="AU17" s="15">
        <f t="shared" ref="AU17:AU20" si="37">AW8*AU$12/$E$12</f>
        <v>25.305669679539854</v>
      </c>
      <c r="AV17" s="15">
        <f t="shared" ref="AV17:AV20" si="38">AW8*AV$12/$E$12</f>
        <v>12.28430566967954</v>
      </c>
      <c r="AW17" s="60"/>
      <c r="AX17" s="15">
        <f t="shared" ref="AX17:AX20" si="39">BB8*AX$12/$E$12</f>
        <v>4.9137222678718162</v>
      </c>
      <c r="AY17" s="15">
        <f t="shared" ref="AY17:AY20" si="40">BB8*AY$12/$E$12</f>
        <v>270.50041084634347</v>
      </c>
      <c r="AZ17" s="15">
        <f t="shared" ref="AZ17:AZ20" si="41">BB8*AZ$12/$E$12</f>
        <v>1.9654889071487265</v>
      </c>
      <c r="BA17" s="15">
        <f t="shared" ref="BA17:BA20" si="42">BB8*BA$12/$E$12</f>
        <v>21.62037797863599</v>
      </c>
      <c r="BB17" s="60"/>
      <c r="BC17" s="15">
        <f t="shared" ref="BC17:BC20" si="43">BF8*BC$12/$E$12</f>
        <v>35.870172555464258</v>
      </c>
      <c r="BD17" s="15">
        <f t="shared" ref="BD17:BD20" si="44">BF8*BD$12/$E$12</f>
        <v>89.429745275267052</v>
      </c>
      <c r="BE17" s="15">
        <f t="shared" ref="BE17:BE20" si="45">BF8*BE$12/$E$12</f>
        <v>173.70008216926868</v>
      </c>
      <c r="BF17" s="60"/>
      <c r="BG17" s="60"/>
    </row>
    <row r="18" spans="1:59" s="61" customFormat="1">
      <c r="A18" s="29"/>
      <c r="B18" s="50" t="s">
        <v>39</v>
      </c>
      <c r="C18" s="15">
        <f t="shared" si="3"/>
        <v>164.82744453574364</v>
      </c>
      <c r="D18" s="15">
        <f t="shared" si="4"/>
        <v>50.172555464256369</v>
      </c>
      <c r="E18" s="59"/>
      <c r="F18" s="15">
        <f t="shared" si="5"/>
        <v>70.84223500410846</v>
      </c>
      <c r="G18" s="15">
        <f t="shared" si="6"/>
        <v>144.15776499589154</v>
      </c>
      <c r="H18" s="59"/>
      <c r="I18" s="15">
        <f t="shared" si="7"/>
        <v>95.751848808545603</v>
      </c>
      <c r="J18" s="15">
        <f t="shared" si="8"/>
        <v>119.2481511914544</v>
      </c>
      <c r="K18" s="59"/>
      <c r="L18" s="15">
        <f t="shared" si="9"/>
        <v>39.92604765817584</v>
      </c>
      <c r="M18" s="15">
        <f t="shared" si="10"/>
        <v>14.663105998356615</v>
      </c>
      <c r="N18" s="15">
        <f t="shared" si="11"/>
        <v>160.41084634346754</v>
      </c>
      <c r="O18" s="59"/>
      <c r="P18" s="15">
        <f t="shared" si="12"/>
        <v>29.502875924404272</v>
      </c>
      <c r="Q18" s="15">
        <f t="shared" si="13"/>
        <v>112.71158586688578</v>
      </c>
      <c r="R18" s="15">
        <f t="shared" si="14"/>
        <v>72.785538208709937</v>
      </c>
      <c r="S18" s="59"/>
      <c r="T18" s="15">
        <f t="shared" si="15"/>
        <v>29.32621199671323</v>
      </c>
      <c r="U18" s="15">
        <f t="shared" si="16"/>
        <v>62.185702547247331</v>
      </c>
      <c r="V18" s="15">
        <f t="shared" si="17"/>
        <v>123.48808545603944</v>
      </c>
      <c r="W18" s="59"/>
      <c r="X18" s="15">
        <f t="shared" si="18"/>
        <v>40.102711585866885</v>
      </c>
      <c r="Y18" s="15">
        <f t="shared" si="19"/>
        <v>96.458504519309784</v>
      </c>
      <c r="Z18" s="15">
        <f t="shared" si="20"/>
        <v>8.6565324568611342</v>
      </c>
      <c r="AA18" s="15">
        <f t="shared" si="21"/>
        <v>30.739523418241578</v>
      </c>
      <c r="AB18" s="15">
        <f t="shared" si="22"/>
        <v>6.7132292522596551</v>
      </c>
      <c r="AC18" s="15">
        <f t="shared" si="23"/>
        <v>3.0032867707477404</v>
      </c>
      <c r="AD18" s="15">
        <f t="shared" si="24"/>
        <v>29.32621199671323</v>
      </c>
      <c r="AE18" s="60"/>
      <c r="AF18" s="15">
        <f t="shared" si="25"/>
        <v>28.089564502875923</v>
      </c>
      <c r="AG18" s="15">
        <f t="shared" si="26"/>
        <v>137.44453574363189</v>
      </c>
      <c r="AH18" s="15">
        <f t="shared" si="27"/>
        <v>49.465899753492195</v>
      </c>
      <c r="AI18" s="60"/>
      <c r="AJ18" s="15">
        <f t="shared" si="28"/>
        <v>57.415776499589157</v>
      </c>
      <c r="AK18" s="15">
        <f t="shared" si="29"/>
        <v>77.908792111750202</v>
      </c>
      <c r="AL18" s="15">
        <f t="shared" si="30"/>
        <v>79.675431388660641</v>
      </c>
      <c r="AM18" s="60"/>
      <c r="AN18" s="15">
        <f t="shared" si="31"/>
        <v>48.229252259654892</v>
      </c>
      <c r="AO18" s="15">
        <f t="shared" si="32"/>
        <v>69.428923582580111</v>
      </c>
      <c r="AP18" s="15">
        <f t="shared" si="33"/>
        <v>97.341824157764989</v>
      </c>
      <c r="AQ18" s="60"/>
      <c r="AR18" s="15">
        <f t="shared" si="34"/>
        <v>2.8266228430566969</v>
      </c>
      <c r="AS18" s="15">
        <f t="shared" si="35"/>
        <v>4.0632703368940017</v>
      </c>
      <c r="AT18" s="15">
        <f t="shared" si="36"/>
        <v>181.08052588331964</v>
      </c>
      <c r="AU18" s="15">
        <f t="shared" si="37"/>
        <v>18.196384552177484</v>
      </c>
      <c r="AV18" s="15">
        <f t="shared" si="38"/>
        <v>8.8331963845521777</v>
      </c>
      <c r="AW18" s="60"/>
      <c r="AX18" s="15">
        <f t="shared" si="39"/>
        <v>3.5332785538208711</v>
      </c>
      <c r="AY18" s="15">
        <f t="shared" si="40"/>
        <v>194.50698438783894</v>
      </c>
      <c r="AZ18" s="15">
        <f t="shared" si="41"/>
        <v>1.4133114215283484</v>
      </c>
      <c r="BA18" s="15">
        <f t="shared" si="42"/>
        <v>15.546425636811833</v>
      </c>
      <c r="BB18" s="60"/>
      <c r="BC18" s="15">
        <f t="shared" si="43"/>
        <v>25.792933442892359</v>
      </c>
      <c r="BD18" s="15">
        <f t="shared" si="44"/>
        <v>64.305669679539847</v>
      </c>
      <c r="BE18" s="15">
        <f t="shared" si="45"/>
        <v>124.90139687756779</v>
      </c>
      <c r="BF18" s="60"/>
      <c r="BG18" s="60"/>
    </row>
    <row r="19" spans="1:59" s="61" customFormat="1">
      <c r="A19" s="29"/>
      <c r="B19" s="50" t="s">
        <v>40</v>
      </c>
      <c r="C19" s="15">
        <f t="shared" si="3"/>
        <v>136.4617912900575</v>
      </c>
      <c r="D19" s="15">
        <f t="shared" si="4"/>
        <v>41.538208709942481</v>
      </c>
      <c r="E19" s="59"/>
      <c r="F19" s="15">
        <f t="shared" si="5"/>
        <v>58.650780608052585</v>
      </c>
      <c r="G19" s="15">
        <f t="shared" si="6"/>
        <v>119.34921939194741</v>
      </c>
      <c r="H19" s="59"/>
      <c r="I19" s="15">
        <f t="shared" si="7"/>
        <v>79.27362366474938</v>
      </c>
      <c r="J19" s="15">
        <f t="shared" si="8"/>
        <v>98.72637633525062</v>
      </c>
      <c r="K19" s="59"/>
      <c r="L19" s="15">
        <f t="shared" si="9"/>
        <v>33.055053410024648</v>
      </c>
      <c r="M19" s="15">
        <f t="shared" si="10"/>
        <v>12.139687756778965</v>
      </c>
      <c r="N19" s="15">
        <f t="shared" si="11"/>
        <v>132.80525883319638</v>
      </c>
      <c r="O19" s="59"/>
      <c r="P19" s="15">
        <f t="shared" si="12"/>
        <v>24.425636811832376</v>
      </c>
      <c r="Q19" s="15">
        <f t="shared" si="13"/>
        <v>93.314708299096139</v>
      </c>
      <c r="R19" s="15">
        <f t="shared" si="14"/>
        <v>60.259654889071484</v>
      </c>
      <c r="S19" s="59"/>
      <c r="T19" s="15">
        <f t="shared" si="15"/>
        <v>24.27937551355793</v>
      </c>
      <c r="U19" s="15">
        <f t="shared" si="16"/>
        <v>51.483976992604767</v>
      </c>
      <c r="V19" s="15">
        <f t="shared" si="17"/>
        <v>102.23664749383731</v>
      </c>
      <c r="W19" s="59"/>
      <c r="X19" s="15">
        <f t="shared" si="18"/>
        <v>33.201314708299094</v>
      </c>
      <c r="Y19" s="15">
        <f t="shared" si="19"/>
        <v>79.858668857847164</v>
      </c>
      <c r="Z19" s="15">
        <f t="shared" si="20"/>
        <v>7.1668036154478223</v>
      </c>
      <c r="AA19" s="15">
        <f t="shared" si="21"/>
        <v>25.449465899753491</v>
      </c>
      <c r="AB19" s="15">
        <f t="shared" si="22"/>
        <v>5.5579293344289233</v>
      </c>
      <c r="AC19" s="15">
        <f t="shared" si="23"/>
        <v>2.486442070665571</v>
      </c>
      <c r="AD19" s="15">
        <f t="shared" si="24"/>
        <v>24.27937551355793</v>
      </c>
      <c r="AE19" s="60"/>
      <c r="AF19" s="15">
        <f t="shared" si="25"/>
        <v>23.255546425636812</v>
      </c>
      <c r="AG19" s="15">
        <f t="shared" si="26"/>
        <v>113.79129005751849</v>
      </c>
      <c r="AH19" s="15">
        <f t="shared" si="27"/>
        <v>40.953163516844697</v>
      </c>
      <c r="AI19" s="60"/>
      <c r="AJ19" s="15">
        <f t="shared" si="28"/>
        <v>47.534921939194739</v>
      </c>
      <c r="AK19" s="15">
        <f t="shared" si="29"/>
        <v>64.501232539030397</v>
      </c>
      <c r="AL19" s="15">
        <f t="shared" si="30"/>
        <v>65.963845521774857</v>
      </c>
      <c r="AM19" s="60"/>
      <c r="AN19" s="15">
        <f t="shared" si="31"/>
        <v>39.929334428923582</v>
      </c>
      <c r="AO19" s="15">
        <f t="shared" si="32"/>
        <v>57.480690221857024</v>
      </c>
      <c r="AP19" s="15">
        <f t="shared" si="33"/>
        <v>80.589975349219387</v>
      </c>
      <c r="AQ19" s="60"/>
      <c r="AR19" s="15">
        <f t="shared" si="34"/>
        <v>2.3401807723911259</v>
      </c>
      <c r="AS19" s="15">
        <f t="shared" si="35"/>
        <v>3.364009860312243</v>
      </c>
      <c r="AT19" s="15">
        <f t="shared" si="36"/>
        <v>149.91783073130648</v>
      </c>
      <c r="AU19" s="15">
        <f t="shared" si="37"/>
        <v>15.064913722267871</v>
      </c>
      <c r="AV19" s="15">
        <f t="shared" si="38"/>
        <v>7.3130649137222683</v>
      </c>
      <c r="AW19" s="60"/>
      <c r="AX19" s="15">
        <f t="shared" si="39"/>
        <v>2.9252259654889072</v>
      </c>
      <c r="AY19" s="15">
        <f t="shared" si="40"/>
        <v>161.03368940016435</v>
      </c>
      <c r="AZ19" s="15">
        <f t="shared" si="41"/>
        <v>1.1700903861955629</v>
      </c>
      <c r="BA19" s="15">
        <f t="shared" si="42"/>
        <v>12.870994248151192</v>
      </c>
      <c r="BB19" s="60"/>
      <c r="BC19" s="15">
        <f t="shared" si="43"/>
        <v>21.354149548069021</v>
      </c>
      <c r="BD19" s="15">
        <f t="shared" si="44"/>
        <v>53.239112571898112</v>
      </c>
      <c r="BE19" s="15">
        <f t="shared" si="45"/>
        <v>103.40673788003286</v>
      </c>
      <c r="BF19" s="60"/>
      <c r="BG19" s="60"/>
    </row>
    <row r="20" spans="1:59" s="61" customFormat="1" ht="12.75" customHeight="1">
      <c r="A20" s="29"/>
      <c r="B20" s="50" t="s">
        <v>41</v>
      </c>
      <c r="C20" s="15">
        <f t="shared" si="3"/>
        <v>74.364009860312237</v>
      </c>
      <c r="D20" s="15">
        <f t="shared" si="4"/>
        <v>22.635990139687756</v>
      </c>
      <c r="E20" s="59"/>
      <c r="F20" s="15">
        <f t="shared" si="5"/>
        <v>31.961380443714052</v>
      </c>
      <c r="G20" s="15">
        <f t="shared" si="6"/>
        <v>65.038619556285951</v>
      </c>
      <c r="H20" s="59"/>
      <c r="I20" s="15">
        <f t="shared" si="7"/>
        <v>43.199671322925226</v>
      </c>
      <c r="J20" s="15">
        <f t="shared" si="8"/>
        <v>53.800328677074774</v>
      </c>
      <c r="K20" s="59"/>
      <c r="L20" s="15">
        <f t="shared" si="9"/>
        <v>18.013147082990962</v>
      </c>
      <c r="M20" s="15">
        <f t="shared" si="10"/>
        <v>6.6154478225143798</v>
      </c>
      <c r="N20" s="15">
        <f t="shared" si="11"/>
        <v>72.371405094494662</v>
      </c>
      <c r="O20" s="59"/>
      <c r="P20" s="15">
        <f t="shared" si="12"/>
        <v>13.310599835661463</v>
      </c>
      <c r="Q20" s="15">
        <f t="shared" si="13"/>
        <v>50.851273623664753</v>
      </c>
      <c r="R20" s="15">
        <f t="shared" si="14"/>
        <v>32.838126540673791</v>
      </c>
      <c r="S20" s="59"/>
      <c r="T20" s="15">
        <f t="shared" si="15"/>
        <v>13.23089564502876</v>
      </c>
      <c r="U20" s="15">
        <f t="shared" si="16"/>
        <v>28.055875102711585</v>
      </c>
      <c r="V20" s="15">
        <f t="shared" si="17"/>
        <v>55.713229252259652</v>
      </c>
      <c r="W20" s="59"/>
      <c r="X20" s="15">
        <f t="shared" si="18"/>
        <v>18.092851273623666</v>
      </c>
      <c r="Y20" s="15">
        <f t="shared" si="19"/>
        <v>43.518488085456042</v>
      </c>
      <c r="Z20" s="15">
        <f t="shared" si="20"/>
        <v>3.9055053410024652</v>
      </c>
      <c r="AA20" s="15">
        <f t="shared" si="21"/>
        <v>13.868529170090387</v>
      </c>
      <c r="AB20" s="15">
        <f t="shared" si="22"/>
        <v>3.0287592440427282</v>
      </c>
      <c r="AC20" s="15">
        <f t="shared" si="23"/>
        <v>1.3549712407559573</v>
      </c>
      <c r="AD20" s="15">
        <f t="shared" si="24"/>
        <v>13.23089564502876</v>
      </c>
      <c r="AE20" s="60"/>
      <c r="AF20" s="15">
        <f t="shared" si="25"/>
        <v>12.672966310599836</v>
      </c>
      <c r="AG20" s="15">
        <f t="shared" si="26"/>
        <v>62.009860312243219</v>
      </c>
      <c r="AH20" s="15">
        <f t="shared" si="27"/>
        <v>22.317173377156944</v>
      </c>
      <c r="AI20" s="60"/>
      <c r="AJ20" s="15">
        <f t="shared" si="28"/>
        <v>25.903861955628596</v>
      </c>
      <c r="AK20" s="15">
        <f t="shared" si="29"/>
        <v>35.149548069022188</v>
      </c>
      <c r="AL20" s="15">
        <f t="shared" si="30"/>
        <v>35.94658997534922</v>
      </c>
      <c r="AM20" s="60"/>
      <c r="AN20" s="15">
        <f t="shared" si="31"/>
        <v>21.759244042728021</v>
      </c>
      <c r="AO20" s="15">
        <f t="shared" si="32"/>
        <v>31.323746918652425</v>
      </c>
      <c r="AP20" s="15">
        <f t="shared" si="33"/>
        <v>43.917009038619554</v>
      </c>
      <c r="AQ20" s="60"/>
      <c r="AR20" s="15">
        <f t="shared" si="34"/>
        <v>1.2752670501232539</v>
      </c>
      <c r="AS20" s="15">
        <f t="shared" si="35"/>
        <v>1.8331963845521775</v>
      </c>
      <c r="AT20" s="15">
        <f t="shared" si="36"/>
        <v>81.696795398520948</v>
      </c>
      <c r="AU20" s="15">
        <f t="shared" si="37"/>
        <v>8.2095316351684477</v>
      </c>
      <c r="AV20" s="15">
        <f t="shared" si="38"/>
        <v>3.9852095316351686</v>
      </c>
      <c r="AW20" s="60"/>
      <c r="AX20" s="15">
        <f t="shared" si="39"/>
        <v>1.5940838126540673</v>
      </c>
      <c r="AY20" s="15">
        <f t="shared" si="40"/>
        <v>87.754313886606411</v>
      </c>
      <c r="AZ20" s="15">
        <f t="shared" si="41"/>
        <v>0.63763352506162696</v>
      </c>
      <c r="BA20" s="15">
        <f t="shared" si="42"/>
        <v>7.0139687756778963</v>
      </c>
      <c r="BB20" s="60"/>
      <c r="BC20" s="15">
        <f t="shared" si="43"/>
        <v>11.636811832374692</v>
      </c>
      <c r="BD20" s="15">
        <f t="shared" si="44"/>
        <v>29.012325390304028</v>
      </c>
      <c r="BE20" s="15">
        <f t="shared" si="45"/>
        <v>56.350862777321282</v>
      </c>
      <c r="BF20" s="60"/>
      <c r="BG20" s="60"/>
    </row>
    <row r="21" spans="1:59">
      <c r="A21" s="29"/>
      <c r="B21" s="51"/>
      <c r="C21" s="44"/>
      <c r="D21" s="44"/>
      <c r="E21" s="30"/>
      <c r="F21" s="44"/>
      <c r="G21" s="44"/>
      <c r="H21" s="27"/>
      <c r="I21" s="44"/>
      <c r="J21" s="71"/>
      <c r="K21" s="27"/>
      <c r="L21" s="27"/>
      <c r="M21" s="27"/>
      <c r="N21" s="43"/>
      <c r="O21" s="27"/>
      <c r="P21" s="27"/>
      <c r="Q21" s="43"/>
      <c r="R21" s="27"/>
      <c r="S21" s="27"/>
      <c r="T21" s="27"/>
      <c r="U21" s="27"/>
      <c r="V21" s="43"/>
      <c r="W21" s="27"/>
      <c r="X21" s="45"/>
      <c r="Y21" s="43"/>
      <c r="Z21" s="45"/>
      <c r="AA21" s="45"/>
      <c r="AB21" s="45"/>
      <c r="AC21" s="45"/>
      <c r="AD21" s="45"/>
      <c r="AE21" s="45"/>
      <c r="AF21" s="45"/>
      <c r="AG21" s="43"/>
      <c r="AH21" s="45"/>
      <c r="AI21" s="45"/>
      <c r="AJ21" s="45"/>
      <c r="AK21" s="43"/>
      <c r="AL21" s="45"/>
      <c r="AM21" s="45"/>
      <c r="AN21" s="45"/>
      <c r="AO21" s="43"/>
      <c r="AP21" s="45"/>
      <c r="AQ21" s="45"/>
      <c r="AR21" s="45"/>
      <c r="AS21" s="43"/>
      <c r="AT21" s="45"/>
      <c r="AU21" s="45"/>
      <c r="AV21" s="45"/>
      <c r="AW21" s="45"/>
      <c r="AX21" s="45"/>
      <c r="AY21" s="43"/>
      <c r="AZ21" s="45"/>
      <c r="BA21" s="45"/>
      <c r="BB21" s="45"/>
      <c r="BC21" s="45"/>
      <c r="BD21" s="43"/>
      <c r="BE21" s="45"/>
      <c r="BF21" s="296"/>
      <c r="BG21" s="45"/>
    </row>
    <row r="22" spans="1:59" ht="24.75">
      <c r="A22" s="53" t="s">
        <v>75</v>
      </c>
      <c r="B22" s="53">
        <f>CHITEST(C7:D11,C16:D20)</f>
        <v>0.15464582022292594</v>
      </c>
      <c r="C22" s="57" t="s">
        <v>68</v>
      </c>
      <c r="D22" s="58">
        <v>4</v>
      </c>
      <c r="E22" s="249">
        <f>CHITEST(F7:G11,F16:G20)</f>
        <v>1.439496115273871E-11</v>
      </c>
      <c r="F22" s="279"/>
      <c r="G22" s="289"/>
      <c r="H22" s="249">
        <f>CHITEST(I7:J11,I16:J20)</f>
        <v>8.3318740686612985E-23</v>
      </c>
      <c r="I22" s="279"/>
      <c r="J22" s="290"/>
      <c r="K22" s="249">
        <f>CHITEST(L7:N11,L16:N20)</f>
        <v>0.45545059926661879</v>
      </c>
      <c r="L22" s="249"/>
      <c r="M22" s="291"/>
      <c r="N22" s="292"/>
      <c r="O22" s="249">
        <f>CHITEST(P7:R11,P16:R20)</f>
        <v>0.85841096135741224</v>
      </c>
      <c r="P22" s="293"/>
      <c r="Q22" s="294"/>
      <c r="R22" s="293"/>
      <c r="S22" s="249">
        <f>CHITEST(T7:V11,T16:V20)</f>
        <v>1.7592806829311039E-2</v>
      </c>
      <c r="T22" s="293"/>
      <c r="U22" s="293"/>
      <c r="V22" s="294"/>
      <c r="W22" s="249">
        <f>CHITEST(X7:AD11,X16:AD20)</f>
        <v>5.3033357176473595E-4</v>
      </c>
      <c r="X22" s="295"/>
      <c r="Y22" s="294"/>
      <c r="Z22" s="295"/>
      <c r="AA22" s="295"/>
      <c r="AB22" s="295"/>
      <c r="AC22" s="295"/>
      <c r="AD22" s="295"/>
      <c r="AE22" s="249">
        <f>CHITEST(AF7:AH11,AF16:AH20)</f>
        <v>2.4415985957920955E-3</v>
      </c>
      <c r="AF22" s="295"/>
      <c r="AG22" s="294"/>
      <c r="AH22" s="295"/>
      <c r="AI22" s="249">
        <f>CHITEST(AJ7:AL11,AJ16:AL20)</f>
        <v>0.34169374753098936</v>
      </c>
      <c r="AJ22" s="295"/>
      <c r="AK22" s="294"/>
      <c r="AL22" s="295"/>
      <c r="AM22" s="249">
        <f>CHITEST(AN7:AP11,AN16:AP20)</f>
        <v>3.7281269475713488E-2</v>
      </c>
      <c r="AN22" s="295"/>
      <c r="AO22" s="294"/>
      <c r="AP22" s="295"/>
      <c r="AQ22" s="297">
        <f>CHITEST(AR7:AV11,AR16:AV20)</f>
        <v>5.9326928770388619E-14</v>
      </c>
      <c r="AR22" s="295"/>
      <c r="AS22" s="294"/>
      <c r="AT22" s="295"/>
      <c r="AU22" s="295"/>
      <c r="AV22" s="295"/>
      <c r="AW22" s="249">
        <f>CHITEST(AX7:BA11,AX16:BA20)</f>
        <v>6.8646008674649137E-7</v>
      </c>
      <c r="AX22" s="295"/>
      <c r="AY22" s="294"/>
      <c r="AZ22" s="295"/>
      <c r="BA22" s="295"/>
      <c r="BB22" s="249">
        <f>CHITEST(BC7:BE11,BC16:BE20)</f>
        <v>0.39380822721647513</v>
      </c>
      <c r="BC22" s="295"/>
      <c r="BD22" s="294"/>
      <c r="BE22" s="295"/>
      <c r="BF22" s="45"/>
      <c r="BG22" s="45"/>
    </row>
    <row r="23" spans="1:59">
      <c r="A23" s="48"/>
      <c r="B23" s="52"/>
      <c r="C23" s="54" t="s">
        <v>69</v>
      </c>
      <c r="D23" s="48"/>
      <c r="E23" s="48"/>
      <c r="F23" s="47"/>
      <c r="G23" s="47"/>
      <c r="J23" s="62"/>
      <c r="K23" s="55"/>
      <c r="L23" s="55"/>
      <c r="M23" s="67"/>
      <c r="N23" s="55"/>
    </row>
    <row r="24" spans="1:59" ht="25.5" customHeight="1">
      <c r="A24" s="401" t="s">
        <v>70</v>
      </c>
      <c r="B24" s="402"/>
      <c r="C24" s="49">
        <v>9.49</v>
      </c>
      <c r="D24" s="48"/>
      <c r="E24" s="49"/>
      <c r="F24" s="47"/>
      <c r="G24" s="47"/>
      <c r="H24" s="49"/>
      <c r="J24" s="62"/>
      <c r="K24" s="403"/>
      <c r="L24" s="403"/>
      <c r="M24" s="68"/>
      <c r="N24" s="55"/>
    </row>
    <row r="25" spans="1:59">
      <c r="A25" s="68" t="s">
        <v>78</v>
      </c>
      <c r="B25" s="69">
        <v>6.6656826617318163</v>
      </c>
      <c r="C25" s="49"/>
      <c r="D25" s="48"/>
      <c r="E25" s="48"/>
      <c r="F25" s="47"/>
      <c r="G25" s="47"/>
      <c r="J25" s="62"/>
    </row>
    <row r="26" spans="1:59">
      <c r="A26" s="48"/>
      <c r="B26" s="48"/>
      <c r="C26" s="49"/>
      <c r="D26" s="48"/>
      <c r="E26" s="48"/>
      <c r="F26" s="47"/>
      <c r="G26" s="47"/>
    </row>
    <row r="27" spans="1:59">
      <c r="A27" s="1">
        <v>2013</v>
      </c>
      <c r="B27" s="2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8"/>
      <c r="AU27" s="28"/>
      <c r="AV27" s="28"/>
      <c r="AW27" s="27"/>
      <c r="AX27" s="27"/>
      <c r="AY27" s="27"/>
      <c r="AZ27" s="27"/>
      <c r="BA27" s="27"/>
      <c r="BB27" s="27"/>
      <c r="BC27" s="27"/>
      <c r="BD27" s="27"/>
      <c r="BE27" s="27"/>
      <c r="BF27" s="27"/>
    </row>
    <row r="28" spans="1:59">
      <c r="A28" s="1"/>
      <c r="B28" s="2" t="s">
        <v>0</v>
      </c>
      <c r="C28" s="2" t="s">
        <v>42</v>
      </c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8"/>
      <c r="AU28" s="28"/>
      <c r="AV28" s="28"/>
      <c r="AW28" s="27"/>
      <c r="AX28" s="27"/>
      <c r="AY28" s="27"/>
      <c r="AZ28" s="27"/>
      <c r="BA28" s="27"/>
      <c r="BB28" s="27"/>
      <c r="BC28" s="27"/>
      <c r="BD28" s="27"/>
      <c r="BE28" s="27"/>
      <c r="BF28" s="27"/>
    </row>
    <row r="29" spans="1:59" ht="15.75" thickBot="1">
      <c r="A29" s="29"/>
      <c r="B29" s="30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8"/>
      <c r="AU29" s="28"/>
      <c r="AV29" s="28"/>
      <c r="AW29" s="27"/>
      <c r="AX29" s="27"/>
      <c r="AY29" s="27"/>
      <c r="AZ29" s="27"/>
      <c r="BA29" s="27"/>
      <c r="BB29" s="27"/>
      <c r="BC29" s="27"/>
      <c r="BD29" s="27"/>
      <c r="BE29" s="27"/>
      <c r="BF29" s="27"/>
    </row>
    <row r="30" spans="1:59" ht="39" customHeight="1" thickTop="1">
      <c r="A30" s="406"/>
      <c r="B30" s="407"/>
      <c r="C30" s="358" t="s">
        <v>1</v>
      </c>
      <c r="D30" s="359"/>
      <c r="E30" s="360"/>
      <c r="F30" s="361" t="s">
        <v>2</v>
      </c>
      <c r="G30" s="359"/>
      <c r="H30" s="360"/>
      <c r="I30" s="361" t="s">
        <v>43</v>
      </c>
      <c r="J30" s="359"/>
      <c r="K30" s="360"/>
      <c r="L30" s="362" t="s">
        <v>44</v>
      </c>
      <c r="M30" s="363"/>
      <c r="N30" s="363"/>
      <c r="O30" s="364"/>
      <c r="P30" s="372" t="s">
        <v>45</v>
      </c>
      <c r="Q30" s="373"/>
      <c r="R30" s="373"/>
      <c r="S30" s="374"/>
      <c r="T30" s="365" t="s">
        <v>46</v>
      </c>
      <c r="U30" s="359"/>
      <c r="V30" s="359"/>
      <c r="W30" s="360"/>
      <c r="X30" s="365" t="s">
        <v>47</v>
      </c>
      <c r="Y30" s="366"/>
      <c r="Z30" s="366"/>
      <c r="AA30" s="366"/>
      <c r="AB30" s="366"/>
      <c r="AC30" s="366"/>
      <c r="AD30" s="366"/>
      <c r="AE30" s="367"/>
      <c r="AF30" s="375" t="s">
        <v>48</v>
      </c>
      <c r="AG30" s="375"/>
      <c r="AH30" s="375"/>
      <c r="AI30" s="375"/>
      <c r="AJ30" s="376" t="s">
        <v>49</v>
      </c>
      <c r="AK30" s="366"/>
      <c r="AL30" s="366"/>
      <c r="AM30" s="367"/>
      <c r="AN30" s="365" t="s">
        <v>50</v>
      </c>
      <c r="AO30" s="366"/>
      <c r="AP30" s="366"/>
      <c r="AQ30" s="367"/>
      <c r="AR30" s="365" t="s">
        <v>51</v>
      </c>
      <c r="AS30" s="366"/>
      <c r="AT30" s="366"/>
      <c r="AU30" s="366"/>
      <c r="AV30" s="366"/>
      <c r="AW30" s="367"/>
      <c r="AX30" s="365" t="s">
        <v>52</v>
      </c>
      <c r="AY30" s="366"/>
      <c r="AZ30" s="366"/>
      <c r="BA30" s="366"/>
      <c r="BB30" s="367"/>
      <c r="BC30" s="365" t="s">
        <v>53</v>
      </c>
      <c r="BD30" s="366"/>
      <c r="BE30" s="366"/>
      <c r="BF30" s="368"/>
    </row>
    <row r="31" spans="1:59" ht="72.75">
      <c r="A31" s="408"/>
      <c r="B31" s="409"/>
      <c r="C31" s="31" t="s">
        <v>15</v>
      </c>
      <c r="D31" s="31" t="s">
        <v>16</v>
      </c>
      <c r="E31" s="31" t="s">
        <v>14</v>
      </c>
      <c r="F31" s="31" t="s">
        <v>15</v>
      </c>
      <c r="G31" s="31" t="s">
        <v>16</v>
      </c>
      <c r="H31" s="31" t="s">
        <v>14</v>
      </c>
      <c r="I31" s="31" t="s">
        <v>15</v>
      </c>
      <c r="J31" s="31" t="s">
        <v>16</v>
      </c>
      <c r="K31" s="31" t="s">
        <v>14</v>
      </c>
      <c r="L31" s="31" t="s">
        <v>54</v>
      </c>
      <c r="M31" s="31" t="s">
        <v>15</v>
      </c>
      <c r="N31" s="5" t="s">
        <v>16</v>
      </c>
      <c r="O31" s="31" t="s">
        <v>14</v>
      </c>
      <c r="P31" s="31" t="s">
        <v>54</v>
      </c>
      <c r="Q31" s="5" t="s">
        <v>15</v>
      </c>
      <c r="R31" s="31" t="s">
        <v>16</v>
      </c>
      <c r="S31" s="31" t="s">
        <v>14</v>
      </c>
      <c r="T31" s="31" t="s">
        <v>54</v>
      </c>
      <c r="U31" s="31" t="s">
        <v>15</v>
      </c>
      <c r="V31" s="5" t="s">
        <v>16</v>
      </c>
      <c r="W31" s="31" t="s">
        <v>14</v>
      </c>
      <c r="X31" s="31" t="s">
        <v>54</v>
      </c>
      <c r="Y31" s="5" t="s">
        <v>55</v>
      </c>
      <c r="Z31" s="31" t="s">
        <v>56</v>
      </c>
      <c r="AA31" s="31" t="s">
        <v>57</v>
      </c>
      <c r="AB31" s="31" t="s">
        <v>58</v>
      </c>
      <c r="AC31" s="31" t="s">
        <v>59</v>
      </c>
      <c r="AD31" s="31" t="s">
        <v>60</v>
      </c>
      <c r="AE31" s="31" t="s">
        <v>14</v>
      </c>
      <c r="AF31" s="31" t="s">
        <v>54</v>
      </c>
      <c r="AG31" s="5" t="s">
        <v>24</v>
      </c>
      <c r="AH31" s="4" t="s">
        <v>25</v>
      </c>
      <c r="AI31" s="31" t="s">
        <v>14</v>
      </c>
      <c r="AJ31" s="31" t="s">
        <v>54</v>
      </c>
      <c r="AK31" s="5" t="s">
        <v>57</v>
      </c>
      <c r="AL31" s="31" t="s">
        <v>25</v>
      </c>
      <c r="AM31" s="31" t="s">
        <v>14</v>
      </c>
      <c r="AN31" s="31" t="s">
        <v>54</v>
      </c>
      <c r="AO31" s="5" t="s">
        <v>61</v>
      </c>
      <c r="AP31" s="4" t="s">
        <v>25</v>
      </c>
      <c r="AQ31" s="31" t="s">
        <v>14</v>
      </c>
      <c r="AR31" s="31" t="s">
        <v>54</v>
      </c>
      <c r="AS31" s="5" t="s">
        <v>62</v>
      </c>
      <c r="AT31" s="369" t="s">
        <v>60</v>
      </c>
      <c r="AU31" s="370"/>
      <c r="AV31" s="371"/>
      <c r="AW31" s="31" t="s">
        <v>14</v>
      </c>
      <c r="AX31" s="31" t="s">
        <v>54</v>
      </c>
      <c r="AY31" s="5" t="s">
        <v>63</v>
      </c>
      <c r="AZ31" s="31" t="s">
        <v>64</v>
      </c>
      <c r="BA31" s="31" t="s">
        <v>60</v>
      </c>
      <c r="BB31" s="31" t="s">
        <v>14</v>
      </c>
      <c r="BC31" s="31" t="s">
        <v>54</v>
      </c>
      <c r="BD31" s="5" t="s">
        <v>15</v>
      </c>
      <c r="BE31" s="31" t="s">
        <v>16</v>
      </c>
      <c r="BF31" s="32" t="s">
        <v>14</v>
      </c>
    </row>
    <row r="32" spans="1:59" ht="15.75" thickBot="1">
      <c r="A32" s="410"/>
      <c r="B32" s="411"/>
      <c r="C32" s="33" t="s">
        <v>35</v>
      </c>
      <c r="D32" s="33" t="s">
        <v>35</v>
      </c>
      <c r="E32" s="33" t="s">
        <v>35</v>
      </c>
      <c r="F32" s="33" t="s">
        <v>35</v>
      </c>
      <c r="G32" s="33" t="s">
        <v>35</v>
      </c>
      <c r="H32" s="33" t="s">
        <v>35</v>
      </c>
      <c r="I32" s="33" t="s">
        <v>35</v>
      </c>
      <c r="J32" s="33" t="s">
        <v>35</v>
      </c>
      <c r="K32" s="33" t="s">
        <v>35</v>
      </c>
      <c r="L32" s="33" t="s">
        <v>35</v>
      </c>
      <c r="M32" s="33" t="s">
        <v>35</v>
      </c>
      <c r="N32" s="10" t="s">
        <v>35</v>
      </c>
      <c r="O32" s="33" t="s">
        <v>35</v>
      </c>
      <c r="P32" s="33" t="s">
        <v>35</v>
      </c>
      <c r="Q32" s="10" t="s">
        <v>35</v>
      </c>
      <c r="R32" s="33" t="s">
        <v>35</v>
      </c>
      <c r="S32" s="33" t="s">
        <v>35</v>
      </c>
      <c r="T32" s="33" t="s">
        <v>35</v>
      </c>
      <c r="U32" s="33" t="s">
        <v>35</v>
      </c>
      <c r="V32" s="10" t="s">
        <v>35</v>
      </c>
      <c r="W32" s="33" t="s">
        <v>35</v>
      </c>
      <c r="X32" s="33" t="s">
        <v>35</v>
      </c>
      <c r="Y32" s="10" t="s">
        <v>35</v>
      </c>
      <c r="Z32" s="33" t="s">
        <v>35</v>
      </c>
      <c r="AA32" s="33" t="s">
        <v>35</v>
      </c>
      <c r="AB32" s="33" t="s">
        <v>35</v>
      </c>
      <c r="AC32" s="33" t="s">
        <v>35</v>
      </c>
      <c r="AD32" s="33" t="s">
        <v>35</v>
      </c>
      <c r="AE32" s="33" t="s">
        <v>35</v>
      </c>
      <c r="AF32" s="33" t="s">
        <v>35</v>
      </c>
      <c r="AG32" s="10" t="s">
        <v>35</v>
      </c>
      <c r="AH32" s="33" t="s">
        <v>35</v>
      </c>
      <c r="AI32" s="33" t="s">
        <v>35</v>
      </c>
      <c r="AJ32" s="33" t="s">
        <v>35</v>
      </c>
      <c r="AK32" s="10" t="s">
        <v>35</v>
      </c>
      <c r="AL32" s="33" t="s">
        <v>35</v>
      </c>
      <c r="AM32" s="33" t="s">
        <v>35</v>
      </c>
      <c r="AN32" s="33" t="s">
        <v>35</v>
      </c>
      <c r="AO32" s="10" t="s">
        <v>35</v>
      </c>
      <c r="AP32" s="9" t="s">
        <v>35</v>
      </c>
      <c r="AQ32" s="33" t="s">
        <v>35</v>
      </c>
      <c r="AR32" s="33" t="s">
        <v>35</v>
      </c>
      <c r="AS32" s="10" t="s">
        <v>35</v>
      </c>
      <c r="AT32" s="337" t="s">
        <v>35</v>
      </c>
      <c r="AU32" s="338"/>
      <c r="AV32" s="339"/>
      <c r="AW32" s="33" t="s">
        <v>35</v>
      </c>
      <c r="AX32" s="33" t="s">
        <v>35</v>
      </c>
      <c r="AY32" s="10" t="s">
        <v>35</v>
      </c>
      <c r="AZ32" s="33" t="s">
        <v>35</v>
      </c>
      <c r="BA32" s="33" t="s">
        <v>35</v>
      </c>
      <c r="BB32" s="33" t="s">
        <v>35</v>
      </c>
      <c r="BC32" s="33" t="s">
        <v>35</v>
      </c>
      <c r="BD32" s="10" t="s">
        <v>35</v>
      </c>
      <c r="BE32" s="33" t="s">
        <v>35</v>
      </c>
      <c r="BF32" s="34" t="s">
        <v>35</v>
      </c>
    </row>
    <row r="33" spans="1:58" ht="15.75" thickTop="1">
      <c r="A33" s="412" t="s">
        <v>36</v>
      </c>
      <c r="B33" s="35" t="s">
        <v>37</v>
      </c>
      <c r="C33" s="36">
        <v>59</v>
      </c>
      <c r="D33" s="36">
        <v>127</v>
      </c>
      <c r="E33" s="36">
        <f>C33+D33</f>
        <v>186</v>
      </c>
      <c r="F33" s="36">
        <v>30</v>
      </c>
      <c r="G33" s="36">
        <v>159</v>
      </c>
      <c r="H33" s="36">
        <f>F33+G33</f>
        <v>189</v>
      </c>
      <c r="I33" s="36">
        <v>25</v>
      </c>
      <c r="J33" s="36">
        <v>164</v>
      </c>
      <c r="K33" s="36">
        <f>I33+J33</f>
        <v>189</v>
      </c>
      <c r="L33" s="36">
        <v>24</v>
      </c>
      <c r="M33" s="36">
        <v>4</v>
      </c>
      <c r="N33" s="16">
        <v>162</v>
      </c>
      <c r="O33" s="36">
        <v>190</v>
      </c>
      <c r="P33" s="36">
        <v>42</v>
      </c>
      <c r="Q33" s="16">
        <v>90</v>
      </c>
      <c r="R33" s="36">
        <v>58</v>
      </c>
      <c r="S33" s="36">
        <v>190</v>
      </c>
      <c r="T33" s="36">
        <v>49</v>
      </c>
      <c r="U33" s="36">
        <v>38</v>
      </c>
      <c r="V33" s="16">
        <v>103</v>
      </c>
      <c r="W33" s="36">
        <v>190</v>
      </c>
      <c r="X33" s="36">
        <v>11</v>
      </c>
      <c r="Y33" s="16">
        <v>134</v>
      </c>
      <c r="Z33" s="36">
        <v>25</v>
      </c>
      <c r="AA33" s="36">
        <v>4</v>
      </c>
      <c r="AB33" s="36">
        <v>10</v>
      </c>
      <c r="AC33" s="36">
        <v>6</v>
      </c>
      <c r="AD33" s="36">
        <v>0</v>
      </c>
      <c r="AE33" s="36">
        <v>190</v>
      </c>
      <c r="AF33" s="36">
        <v>10</v>
      </c>
      <c r="AG33" s="16">
        <v>180</v>
      </c>
      <c r="AH33" s="36">
        <v>0</v>
      </c>
      <c r="AI33" s="36">
        <v>190</v>
      </c>
      <c r="AJ33" s="36">
        <v>21</v>
      </c>
      <c r="AK33" s="16">
        <v>62</v>
      </c>
      <c r="AL33" s="36">
        <v>107</v>
      </c>
      <c r="AM33" s="36">
        <v>190</v>
      </c>
      <c r="AN33" s="36">
        <v>7</v>
      </c>
      <c r="AO33" s="16">
        <v>168</v>
      </c>
      <c r="AP33" s="36">
        <v>15</v>
      </c>
      <c r="AQ33" s="36">
        <v>190</v>
      </c>
      <c r="AR33" s="36">
        <v>1</v>
      </c>
      <c r="AS33" s="16">
        <v>188</v>
      </c>
      <c r="AT33" s="415">
        <v>1</v>
      </c>
      <c r="AU33" s="416"/>
      <c r="AV33" s="417"/>
      <c r="AW33" s="36">
        <v>190</v>
      </c>
      <c r="AX33" s="36">
        <v>22</v>
      </c>
      <c r="AY33" s="16">
        <v>141</v>
      </c>
      <c r="AZ33" s="36">
        <v>26</v>
      </c>
      <c r="BA33" s="36">
        <v>1</v>
      </c>
      <c r="BB33" s="36">
        <v>190</v>
      </c>
      <c r="BC33" s="36">
        <v>51</v>
      </c>
      <c r="BD33" s="16">
        <v>31</v>
      </c>
      <c r="BE33" s="36">
        <v>108</v>
      </c>
      <c r="BF33" s="37">
        <v>190</v>
      </c>
    </row>
    <row r="34" spans="1:58">
      <c r="A34" s="413"/>
      <c r="B34" s="38" t="s">
        <v>38</v>
      </c>
      <c r="C34" s="39">
        <v>86</v>
      </c>
      <c r="D34" s="39">
        <v>96</v>
      </c>
      <c r="E34" s="39">
        <f t="shared" ref="E34:E38" si="46">C34+D34</f>
        <v>182</v>
      </c>
      <c r="F34" s="39">
        <v>87</v>
      </c>
      <c r="G34" s="39">
        <v>96</v>
      </c>
      <c r="H34" s="39">
        <f t="shared" ref="H34:H38" si="47">F34+G34</f>
        <v>183</v>
      </c>
      <c r="I34" s="39">
        <v>49</v>
      </c>
      <c r="J34" s="39">
        <v>135</v>
      </c>
      <c r="K34" s="39">
        <f t="shared" ref="K34:K38" si="48">I34+J34</f>
        <v>184</v>
      </c>
      <c r="L34" s="39">
        <v>19</v>
      </c>
      <c r="M34" s="39">
        <v>12</v>
      </c>
      <c r="N34" s="16">
        <v>153</v>
      </c>
      <c r="O34" s="39">
        <v>184</v>
      </c>
      <c r="P34" s="39">
        <v>38</v>
      </c>
      <c r="Q34" s="16">
        <v>98</v>
      </c>
      <c r="R34" s="39">
        <v>48</v>
      </c>
      <c r="S34" s="39">
        <v>184</v>
      </c>
      <c r="T34" s="39">
        <v>35</v>
      </c>
      <c r="U34" s="39">
        <v>35</v>
      </c>
      <c r="V34" s="16">
        <v>114</v>
      </c>
      <c r="W34" s="39">
        <v>184</v>
      </c>
      <c r="X34" s="39">
        <v>3</v>
      </c>
      <c r="Y34" s="16">
        <v>151</v>
      </c>
      <c r="Z34" s="39">
        <v>21</v>
      </c>
      <c r="AA34" s="39">
        <v>4</v>
      </c>
      <c r="AB34" s="39">
        <v>1</v>
      </c>
      <c r="AC34" s="39">
        <v>3</v>
      </c>
      <c r="AD34" s="39">
        <v>1</v>
      </c>
      <c r="AE34" s="39">
        <v>184</v>
      </c>
      <c r="AF34" s="39">
        <v>2</v>
      </c>
      <c r="AG34" s="16">
        <v>182</v>
      </c>
      <c r="AH34" s="39">
        <v>0</v>
      </c>
      <c r="AI34" s="39">
        <v>184</v>
      </c>
      <c r="AJ34" s="39">
        <v>8</v>
      </c>
      <c r="AK34" s="16">
        <v>68</v>
      </c>
      <c r="AL34" s="39">
        <v>108</v>
      </c>
      <c r="AM34" s="39">
        <v>184</v>
      </c>
      <c r="AN34" s="39">
        <v>1</v>
      </c>
      <c r="AO34" s="16">
        <v>162</v>
      </c>
      <c r="AP34" s="39">
        <v>21</v>
      </c>
      <c r="AQ34" s="39">
        <v>184</v>
      </c>
      <c r="AR34" s="39">
        <v>1</v>
      </c>
      <c r="AS34" s="16">
        <v>181</v>
      </c>
      <c r="AT34" s="418">
        <v>2</v>
      </c>
      <c r="AU34" s="419"/>
      <c r="AV34" s="420"/>
      <c r="AW34" s="39">
        <v>184</v>
      </c>
      <c r="AX34" s="39">
        <v>9</v>
      </c>
      <c r="AY34" s="16">
        <v>143</v>
      </c>
      <c r="AZ34" s="39">
        <v>31</v>
      </c>
      <c r="BA34" s="39">
        <v>1</v>
      </c>
      <c r="BB34" s="39">
        <v>184</v>
      </c>
      <c r="BC34" s="39">
        <v>40</v>
      </c>
      <c r="BD34" s="16">
        <v>41</v>
      </c>
      <c r="BE34" s="39">
        <v>103</v>
      </c>
      <c r="BF34" s="40">
        <v>184</v>
      </c>
    </row>
    <row r="35" spans="1:58">
      <c r="A35" s="413"/>
      <c r="B35" s="38" t="s">
        <v>39</v>
      </c>
      <c r="C35" s="39">
        <v>69</v>
      </c>
      <c r="D35" s="39">
        <v>99</v>
      </c>
      <c r="E35" s="39">
        <f t="shared" si="46"/>
        <v>168</v>
      </c>
      <c r="F35" s="39">
        <v>80</v>
      </c>
      <c r="G35" s="39">
        <v>89</v>
      </c>
      <c r="H35" s="39">
        <f t="shared" si="47"/>
        <v>169</v>
      </c>
      <c r="I35" s="39">
        <v>57</v>
      </c>
      <c r="J35" s="39">
        <v>112</v>
      </c>
      <c r="K35" s="39">
        <f t="shared" si="48"/>
        <v>169</v>
      </c>
      <c r="L35" s="39">
        <v>13</v>
      </c>
      <c r="M35" s="39">
        <v>6</v>
      </c>
      <c r="N35" s="16">
        <v>150</v>
      </c>
      <c r="O35" s="39">
        <v>169</v>
      </c>
      <c r="P35" s="39">
        <v>33</v>
      </c>
      <c r="Q35" s="16">
        <v>92</v>
      </c>
      <c r="R35" s="39">
        <v>44</v>
      </c>
      <c r="S35" s="39">
        <v>169</v>
      </c>
      <c r="T35" s="39">
        <v>32</v>
      </c>
      <c r="U35" s="39">
        <v>29</v>
      </c>
      <c r="V35" s="16">
        <v>108</v>
      </c>
      <c r="W35" s="39">
        <v>169</v>
      </c>
      <c r="X35" s="39">
        <v>3</v>
      </c>
      <c r="Y35" s="16">
        <v>134</v>
      </c>
      <c r="Z35" s="39">
        <v>17</v>
      </c>
      <c r="AA35" s="39">
        <v>7</v>
      </c>
      <c r="AB35" s="39">
        <v>2</v>
      </c>
      <c r="AC35" s="39">
        <v>2</v>
      </c>
      <c r="AD35" s="39">
        <v>4</v>
      </c>
      <c r="AE35" s="39">
        <v>169</v>
      </c>
      <c r="AF35" s="39">
        <v>2</v>
      </c>
      <c r="AG35" s="16">
        <v>166</v>
      </c>
      <c r="AH35" s="39">
        <v>1</v>
      </c>
      <c r="AI35" s="39">
        <v>169</v>
      </c>
      <c r="AJ35" s="39">
        <v>3</v>
      </c>
      <c r="AK35" s="16">
        <v>72</v>
      </c>
      <c r="AL35" s="39">
        <v>94</v>
      </c>
      <c r="AM35" s="39">
        <v>169</v>
      </c>
      <c r="AN35" s="39">
        <v>1</v>
      </c>
      <c r="AO35" s="16">
        <v>150</v>
      </c>
      <c r="AP35" s="39">
        <v>18</v>
      </c>
      <c r="AQ35" s="39">
        <v>169</v>
      </c>
      <c r="AR35" s="39">
        <v>0</v>
      </c>
      <c r="AS35" s="16">
        <v>166</v>
      </c>
      <c r="AT35" s="418">
        <v>3</v>
      </c>
      <c r="AU35" s="419"/>
      <c r="AV35" s="420"/>
      <c r="AW35" s="39">
        <v>169</v>
      </c>
      <c r="AX35" s="39">
        <v>10</v>
      </c>
      <c r="AY35" s="16">
        <v>138</v>
      </c>
      <c r="AZ35" s="39">
        <v>21</v>
      </c>
      <c r="BA35" s="39">
        <v>0</v>
      </c>
      <c r="BB35" s="39">
        <v>169</v>
      </c>
      <c r="BC35" s="39">
        <v>34</v>
      </c>
      <c r="BD35" s="16">
        <v>29</v>
      </c>
      <c r="BE35" s="39">
        <v>106</v>
      </c>
      <c r="BF35" s="40">
        <v>169</v>
      </c>
    </row>
    <row r="36" spans="1:58">
      <c r="A36" s="413"/>
      <c r="B36" s="38" t="s">
        <v>40</v>
      </c>
      <c r="C36" s="39">
        <v>66</v>
      </c>
      <c r="D36" s="39">
        <v>82</v>
      </c>
      <c r="E36" s="39">
        <f t="shared" si="46"/>
        <v>148</v>
      </c>
      <c r="F36" s="39">
        <v>68</v>
      </c>
      <c r="G36" s="39">
        <v>82</v>
      </c>
      <c r="H36" s="39">
        <f t="shared" si="47"/>
        <v>150</v>
      </c>
      <c r="I36" s="39">
        <v>52</v>
      </c>
      <c r="J36" s="39">
        <v>97</v>
      </c>
      <c r="K36" s="39">
        <f t="shared" si="48"/>
        <v>149</v>
      </c>
      <c r="L36" s="39">
        <v>24</v>
      </c>
      <c r="M36" s="39">
        <v>7</v>
      </c>
      <c r="N36" s="16">
        <v>120</v>
      </c>
      <c r="O36" s="39">
        <v>151</v>
      </c>
      <c r="P36" s="39">
        <v>26</v>
      </c>
      <c r="Q36" s="16">
        <v>83</v>
      </c>
      <c r="R36" s="39">
        <v>42</v>
      </c>
      <c r="S36" s="39">
        <v>151</v>
      </c>
      <c r="T36" s="39">
        <v>26</v>
      </c>
      <c r="U36" s="39">
        <v>29</v>
      </c>
      <c r="V36" s="16">
        <v>96</v>
      </c>
      <c r="W36" s="39">
        <v>151</v>
      </c>
      <c r="X36" s="39">
        <v>6</v>
      </c>
      <c r="Y36" s="16">
        <v>114</v>
      </c>
      <c r="Z36" s="39">
        <v>22</v>
      </c>
      <c r="AA36" s="39">
        <v>3</v>
      </c>
      <c r="AB36" s="39">
        <v>1</v>
      </c>
      <c r="AC36" s="39">
        <v>4</v>
      </c>
      <c r="AD36" s="39">
        <v>1</v>
      </c>
      <c r="AE36" s="39">
        <v>151</v>
      </c>
      <c r="AF36" s="39">
        <v>4</v>
      </c>
      <c r="AG36" s="16">
        <v>146</v>
      </c>
      <c r="AH36" s="39">
        <v>1</v>
      </c>
      <c r="AI36" s="39">
        <v>151</v>
      </c>
      <c r="AJ36" s="39">
        <v>4</v>
      </c>
      <c r="AK36" s="16">
        <v>64</v>
      </c>
      <c r="AL36" s="39">
        <v>83</v>
      </c>
      <c r="AM36" s="39">
        <v>151</v>
      </c>
      <c r="AN36" s="39">
        <v>2</v>
      </c>
      <c r="AO36" s="16">
        <v>136</v>
      </c>
      <c r="AP36" s="39">
        <v>13</v>
      </c>
      <c r="AQ36" s="39">
        <v>151</v>
      </c>
      <c r="AR36" s="39">
        <v>0</v>
      </c>
      <c r="AS36" s="16">
        <v>150</v>
      </c>
      <c r="AT36" s="418">
        <v>1</v>
      </c>
      <c r="AU36" s="419"/>
      <c r="AV36" s="420"/>
      <c r="AW36" s="39">
        <v>151</v>
      </c>
      <c r="AX36" s="39">
        <v>5</v>
      </c>
      <c r="AY36" s="16">
        <v>127</v>
      </c>
      <c r="AZ36" s="39">
        <v>19</v>
      </c>
      <c r="BA36" s="39">
        <v>0</v>
      </c>
      <c r="BB36" s="39">
        <v>151</v>
      </c>
      <c r="BC36" s="39">
        <v>30</v>
      </c>
      <c r="BD36" s="16">
        <v>38</v>
      </c>
      <c r="BE36" s="39">
        <v>83</v>
      </c>
      <c r="BF36" s="40">
        <v>151</v>
      </c>
    </row>
    <row r="37" spans="1:58" ht="14.25" customHeight="1">
      <c r="A37" s="413"/>
      <c r="B37" s="38" t="s">
        <v>41</v>
      </c>
      <c r="C37" s="39">
        <v>98</v>
      </c>
      <c r="D37" s="39">
        <v>204</v>
      </c>
      <c r="E37" s="39">
        <f t="shared" si="46"/>
        <v>302</v>
      </c>
      <c r="F37" s="39">
        <v>131</v>
      </c>
      <c r="G37" s="39">
        <v>175</v>
      </c>
      <c r="H37" s="39">
        <f t="shared" si="47"/>
        <v>306</v>
      </c>
      <c r="I37" s="39">
        <v>87</v>
      </c>
      <c r="J37" s="39">
        <v>217</v>
      </c>
      <c r="K37" s="39">
        <f t="shared" si="48"/>
        <v>304</v>
      </c>
      <c r="L37" s="39">
        <v>42</v>
      </c>
      <c r="M37" s="39">
        <v>21</v>
      </c>
      <c r="N37" s="16">
        <v>243</v>
      </c>
      <c r="O37" s="39">
        <v>306</v>
      </c>
      <c r="P37" s="39">
        <v>83</v>
      </c>
      <c r="Q37" s="16">
        <v>142</v>
      </c>
      <c r="R37" s="39">
        <v>81</v>
      </c>
      <c r="S37" s="39">
        <v>306</v>
      </c>
      <c r="T37" s="39">
        <v>88</v>
      </c>
      <c r="U37" s="39">
        <v>68</v>
      </c>
      <c r="V37" s="16">
        <v>150</v>
      </c>
      <c r="W37" s="39">
        <v>306</v>
      </c>
      <c r="X37" s="39">
        <v>11</v>
      </c>
      <c r="Y37" s="16">
        <v>227</v>
      </c>
      <c r="Z37" s="39">
        <v>40</v>
      </c>
      <c r="AA37" s="39">
        <v>9</v>
      </c>
      <c r="AB37" s="39">
        <v>3</v>
      </c>
      <c r="AC37" s="39">
        <v>13</v>
      </c>
      <c r="AD37" s="39">
        <v>3</v>
      </c>
      <c r="AE37" s="39">
        <v>306</v>
      </c>
      <c r="AF37" s="39">
        <v>7</v>
      </c>
      <c r="AG37" s="16">
        <v>297</v>
      </c>
      <c r="AH37" s="39">
        <v>2</v>
      </c>
      <c r="AI37" s="39">
        <v>306</v>
      </c>
      <c r="AJ37" s="39">
        <v>18</v>
      </c>
      <c r="AK37" s="16">
        <v>117</v>
      </c>
      <c r="AL37" s="39">
        <v>171</v>
      </c>
      <c r="AM37" s="39">
        <v>306</v>
      </c>
      <c r="AN37" s="39">
        <v>9</v>
      </c>
      <c r="AO37" s="16">
        <v>265</v>
      </c>
      <c r="AP37" s="39">
        <v>32</v>
      </c>
      <c r="AQ37" s="39">
        <v>306</v>
      </c>
      <c r="AR37" s="39">
        <v>2</v>
      </c>
      <c r="AS37" s="16">
        <v>301</v>
      </c>
      <c r="AT37" s="421">
        <v>3</v>
      </c>
      <c r="AU37" s="422"/>
      <c r="AV37" s="423"/>
      <c r="AW37" s="39">
        <v>306</v>
      </c>
      <c r="AX37" s="39">
        <v>26</v>
      </c>
      <c r="AY37" s="16">
        <v>227</v>
      </c>
      <c r="AZ37" s="39">
        <v>50</v>
      </c>
      <c r="BA37" s="39">
        <v>3</v>
      </c>
      <c r="BB37" s="39">
        <v>306</v>
      </c>
      <c r="BC37" s="39">
        <v>67</v>
      </c>
      <c r="BD37" s="16">
        <v>60</v>
      </c>
      <c r="BE37" s="39">
        <v>179</v>
      </c>
      <c r="BF37" s="40">
        <v>306</v>
      </c>
    </row>
    <row r="38" spans="1:58" ht="15.75" thickBot="1">
      <c r="A38" s="414"/>
      <c r="B38" s="19" t="s">
        <v>14</v>
      </c>
      <c r="C38" s="41">
        <v>378</v>
      </c>
      <c r="D38" s="41">
        <v>608</v>
      </c>
      <c r="E38" s="41">
        <f t="shared" si="46"/>
        <v>986</v>
      </c>
      <c r="F38" s="41">
        <v>396</v>
      </c>
      <c r="G38" s="41">
        <v>601</v>
      </c>
      <c r="H38" s="41">
        <f t="shared" si="47"/>
        <v>997</v>
      </c>
      <c r="I38" s="41">
        <v>270</v>
      </c>
      <c r="J38" s="41">
        <v>725</v>
      </c>
      <c r="K38" s="41">
        <f t="shared" si="48"/>
        <v>995</v>
      </c>
      <c r="L38" s="41">
        <v>122</v>
      </c>
      <c r="M38" s="41">
        <v>50</v>
      </c>
      <c r="N38" s="24">
        <v>828</v>
      </c>
      <c r="O38" s="41">
        <v>1000</v>
      </c>
      <c r="P38" s="41">
        <v>222</v>
      </c>
      <c r="Q38" s="24">
        <v>505</v>
      </c>
      <c r="R38" s="41">
        <v>273</v>
      </c>
      <c r="S38" s="41">
        <v>1000</v>
      </c>
      <c r="T38" s="41">
        <v>230</v>
      </c>
      <c r="U38" s="41">
        <v>199</v>
      </c>
      <c r="V38" s="24">
        <v>571</v>
      </c>
      <c r="W38" s="41">
        <v>1000</v>
      </c>
      <c r="X38" s="41">
        <v>34</v>
      </c>
      <c r="Y38" s="24">
        <v>760</v>
      </c>
      <c r="Z38" s="41">
        <v>125</v>
      </c>
      <c r="AA38" s="41">
        <v>27</v>
      </c>
      <c r="AB38" s="41">
        <v>17</v>
      </c>
      <c r="AC38" s="41">
        <v>28</v>
      </c>
      <c r="AD38" s="41">
        <v>9</v>
      </c>
      <c r="AE38" s="41">
        <v>1000</v>
      </c>
      <c r="AF38" s="41">
        <v>25</v>
      </c>
      <c r="AG38" s="24">
        <v>971</v>
      </c>
      <c r="AH38" s="41">
        <v>4</v>
      </c>
      <c r="AI38" s="41">
        <v>1000</v>
      </c>
      <c r="AJ38" s="41">
        <v>54</v>
      </c>
      <c r="AK38" s="24">
        <v>383</v>
      </c>
      <c r="AL38" s="41">
        <v>563</v>
      </c>
      <c r="AM38" s="41">
        <v>1000</v>
      </c>
      <c r="AN38" s="41">
        <v>20</v>
      </c>
      <c r="AO38" s="24">
        <v>881</v>
      </c>
      <c r="AP38" s="41">
        <v>99</v>
      </c>
      <c r="AQ38" s="41">
        <v>1000</v>
      </c>
      <c r="AR38" s="41">
        <v>4</v>
      </c>
      <c r="AS38" s="24">
        <v>986</v>
      </c>
      <c r="AT38" s="424">
        <v>10</v>
      </c>
      <c r="AU38" s="425"/>
      <c r="AV38" s="426"/>
      <c r="AW38" s="41">
        <v>1000</v>
      </c>
      <c r="AX38" s="41">
        <v>72</v>
      </c>
      <c r="AY38" s="24">
        <v>776</v>
      </c>
      <c r="AZ38" s="41">
        <v>147</v>
      </c>
      <c r="BA38" s="41">
        <v>5</v>
      </c>
      <c r="BB38" s="41">
        <v>1000</v>
      </c>
      <c r="BC38" s="41">
        <v>222</v>
      </c>
      <c r="BD38" s="24">
        <v>199</v>
      </c>
      <c r="BE38" s="41">
        <v>579</v>
      </c>
      <c r="BF38" s="42">
        <v>1000</v>
      </c>
    </row>
    <row r="39" spans="1:58" ht="15.75" thickTop="1">
      <c r="A39" s="29"/>
      <c r="B39" s="30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8"/>
      <c r="AU39" s="28"/>
      <c r="AV39" s="28"/>
      <c r="AW39" s="27"/>
      <c r="AX39" s="27"/>
      <c r="AY39" s="27"/>
      <c r="AZ39" s="27"/>
      <c r="BA39" s="27"/>
      <c r="BB39" s="27"/>
      <c r="BC39" s="27"/>
      <c r="BD39" s="27"/>
      <c r="BE39" s="27"/>
      <c r="BF39" s="27"/>
    </row>
    <row r="40" spans="1:58" ht="15" customHeight="1">
      <c r="A40" s="335" t="s">
        <v>67</v>
      </c>
      <c r="B40" s="335"/>
      <c r="C40" s="66" t="s">
        <v>81</v>
      </c>
      <c r="D40" s="44"/>
      <c r="E40" s="27"/>
      <c r="F40" s="44"/>
      <c r="G40" s="44"/>
      <c r="H40" s="27"/>
      <c r="I40" s="44"/>
      <c r="J40" s="44"/>
      <c r="K40" s="27"/>
      <c r="L40" s="27"/>
      <c r="M40" s="27"/>
      <c r="N40" s="43"/>
      <c r="O40" s="27"/>
      <c r="P40" s="27"/>
      <c r="Q40" s="43"/>
      <c r="R40" s="27"/>
      <c r="S40" s="27"/>
      <c r="T40" s="27"/>
      <c r="U40" s="27"/>
      <c r="V40" s="43"/>
      <c r="W40" s="27"/>
      <c r="X40" s="27"/>
      <c r="Y40" s="43"/>
      <c r="Z40" s="27"/>
      <c r="AA40" s="27"/>
      <c r="AB40" s="27"/>
      <c r="AC40" s="27"/>
      <c r="AD40" s="27"/>
      <c r="AE40" s="27"/>
      <c r="AF40" s="27"/>
      <c r="AG40" s="43"/>
      <c r="AH40" s="27"/>
      <c r="AI40" s="27"/>
      <c r="AJ40" s="27"/>
      <c r="AK40" s="43"/>
      <c r="AL40" s="27"/>
      <c r="AM40" s="27"/>
      <c r="AN40" s="27"/>
      <c r="AO40" s="43"/>
      <c r="AP40" s="27"/>
      <c r="AQ40" s="27"/>
      <c r="AR40" s="27"/>
      <c r="AS40" s="43"/>
      <c r="AT40" s="28"/>
      <c r="AU40" s="28"/>
      <c r="AV40" s="28"/>
      <c r="AW40" s="27"/>
      <c r="AX40" s="27"/>
      <c r="AY40" s="43"/>
      <c r="AZ40" s="27"/>
      <c r="BA40" s="27"/>
      <c r="BB40" s="27"/>
      <c r="BC40" s="27"/>
      <c r="BD40" s="43"/>
      <c r="BE40" s="27"/>
      <c r="BF40" s="27"/>
    </row>
    <row r="41" spans="1:58">
      <c r="A41" s="46" t="s">
        <v>65</v>
      </c>
      <c r="B41" s="30"/>
      <c r="C41" s="44"/>
      <c r="D41" s="44"/>
      <c r="E41" s="27"/>
      <c r="F41" s="44"/>
      <c r="G41" s="44"/>
      <c r="H41" s="27"/>
      <c r="I41" s="44"/>
      <c r="J41" s="44"/>
    </row>
    <row r="42" spans="1:58">
      <c r="A42" s="29"/>
      <c r="B42" s="50" t="s">
        <v>37</v>
      </c>
      <c r="C42" s="15">
        <f>E33*C$38/$E$38</f>
        <v>71.306288032454361</v>
      </c>
      <c r="D42" s="15">
        <f>E33*D$38/$E$38</f>
        <v>114.69371196754564</v>
      </c>
      <c r="E42" s="59"/>
      <c r="F42" s="15">
        <f>H33*F$38/$H$38</f>
        <v>75.069207622868603</v>
      </c>
      <c r="G42" s="15">
        <f>H33*G$38/$H$38</f>
        <v>113.9307923771314</v>
      </c>
      <c r="H42" s="59"/>
      <c r="I42" s="15">
        <f>K33*I$38/$K$38</f>
        <v>51.286432160804019</v>
      </c>
      <c r="J42" s="15">
        <f>K33*J$38/$K$38</f>
        <v>137.71356783919597</v>
      </c>
      <c r="L42" s="15">
        <f>O33*L$38/$O$38</f>
        <v>23.18</v>
      </c>
      <c r="M42" s="15">
        <f t="shared" ref="M42:M46" si="49">O33*M$38/$O$38</f>
        <v>9.5</v>
      </c>
      <c r="N42" s="15">
        <f>O33*N$38/$O$38</f>
        <v>157.32</v>
      </c>
      <c r="P42" s="15">
        <f>S33*P$38/$O$38</f>
        <v>42.18</v>
      </c>
      <c r="Q42" s="15">
        <f t="shared" ref="Q42:Q46" si="50">S33*Q$38/$O$38</f>
        <v>95.95</v>
      </c>
      <c r="R42" s="15">
        <f>S33*R$38/$O$38</f>
        <v>51.87</v>
      </c>
      <c r="T42" s="15">
        <f>W33*T$38/$O$38</f>
        <v>43.7</v>
      </c>
      <c r="U42" s="15">
        <f t="shared" ref="U42:U46" si="51">W33*U$38/$O$38</f>
        <v>37.81</v>
      </c>
      <c r="V42" s="15">
        <f>W33*V$38/$O$38</f>
        <v>108.49</v>
      </c>
      <c r="X42" s="15">
        <f>AE33*X$38/$O$38</f>
        <v>6.46</v>
      </c>
      <c r="Y42" s="15">
        <f>AE33*Y$38/$O$38</f>
        <v>144.4</v>
      </c>
      <c r="Z42" s="15">
        <f>AE33*Z$38/$O$38</f>
        <v>23.75</v>
      </c>
      <c r="AA42" s="15">
        <f>AE33*AA$38/$O$38</f>
        <v>5.13</v>
      </c>
      <c r="AB42" s="15">
        <f>AE33*AB$38/$O$38</f>
        <v>3.23</v>
      </c>
      <c r="AC42" s="15">
        <f>AE33*AC$38/$O$38</f>
        <v>5.32</v>
      </c>
      <c r="AD42" s="15">
        <f>AE33*AD$38/$O$38</f>
        <v>1.71</v>
      </c>
      <c r="AF42" s="15">
        <f>AI33*AF$38/$O$38</f>
        <v>4.75</v>
      </c>
      <c r="AG42" s="15">
        <f t="shared" ref="AG42:AG46" si="52">AI33*AG$38/$O$38</f>
        <v>184.49</v>
      </c>
      <c r="AH42" s="15">
        <f>AI33*AH$38/$O$38</f>
        <v>0.76</v>
      </c>
      <c r="AJ42" s="15">
        <f>AM33*AJ$38/$O$38</f>
        <v>10.26</v>
      </c>
      <c r="AK42" s="15">
        <f t="shared" ref="AK42:AK46" si="53">AM33*AK$38/$O$38</f>
        <v>72.77</v>
      </c>
      <c r="AL42" s="15">
        <f>AM33*AL$38/$O$38</f>
        <v>106.97</v>
      </c>
      <c r="AN42" s="15">
        <f>AQ33*AN$38/$O$38</f>
        <v>3.8</v>
      </c>
      <c r="AO42" s="15">
        <f t="shared" ref="AO42:AO46" si="54">AQ33*AO$38/$O$38</f>
        <v>167.39</v>
      </c>
      <c r="AP42" s="15">
        <f>AQ33*AP$38/$O$38</f>
        <v>18.809999999999999</v>
      </c>
      <c r="AR42" s="15">
        <f>AW33*AR$38/$O$38</f>
        <v>0.76</v>
      </c>
      <c r="AS42" s="15">
        <f>AW33*AS$38/$O$38</f>
        <v>187.34</v>
      </c>
      <c r="AT42" s="336">
        <f>AW33*AT$38/$O$38</f>
        <v>1.9</v>
      </c>
      <c r="AU42" s="336"/>
      <c r="AV42" s="336"/>
      <c r="AW42" s="15"/>
      <c r="AX42" s="15">
        <f>BB33*AX$38/$O$38</f>
        <v>13.68</v>
      </c>
      <c r="AY42" s="15">
        <f>BB33*AY$38/$O$38</f>
        <v>147.44</v>
      </c>
      <c r="AZ42" s="15">
        <f>BB33*AZ$38/$O$38</f>
        <v>27.93</v>
      </c>
      <c r="BA42" s="15">
        <f>BB33*BA$38/$O$38</f>
        <v>0.95</v>
      </c>
      <c r="BC42" s="15">
        <f>BF33*BC$38/$O$38</f>
        <v>42.18</v>
      </c>
      <c r="BD42" s="15">
        <f t="shared" ref="BD42:BD46" si="55">BF33*BD$38/$O$38</f>
        <v>37.81</v>
      </c>
      <c r="BE42" s="15">
        <f>BF33*BE$38/$O$38</f>
        <v>110.01</v>
      </c>
    </row>
    <row r="43" spans="1:58">
      <c r="A43" s="29"/>
      <c r="B43" s="50" t="s">
        <v>38</v>
      </c>
      <c r="C43" s="15">
        <f t="shared" ref="C43:C46" si="56">E34*C$38/$E$38</f>
        <v>69.772819472616632</v>
      </c>
      <c r="D43" s="15">
        <f t="shared" ref="D43:D46" si="57">E34*D$38/$E$38</f>
        <v>112.22718052738337</v>
      </c>
      <c r="E43" s="59"/>
      <c r="F43" s="15">
        <f t="shared" ref="F43:F46" si="58">H34*F$38/$H$38</f>
        <v>72.686058174523566</v>
      </c>
      <c r="G43" s="15">
        <f t="shared" ref="G43:G46" si="59">H34*G$38/$H$38</f>
        <v>110.31394182547643</v>
      </c>
      <c r="H43" s="59"/>
      <c r="I43" s="15">
        <f t="shared" ref="I43:I45" si="60">K34*I$38/$K$38</f>
        <v>49.929648241206031</v>
      </c>
      <c r="J43" s="15">
        <f t="shared" ref="J43:J46" si="61">K34*J$38/$K$38</f>
        <v>134.07035175879398</v>
      </c>
      <c r="L43" s="15">
        <f t="shared" ref="L43:L46" si="62">O34*L$38/$O$38</f>
        <v>22.448</v>
      </c>
      <c r="M43" s="15">
        <f t="shared" si="49"/>
        <v>9.1999999999999993</v>
      </c>
      <c r="N43" s="15">
        <f t="shared" ref="N43:N46" si="63">O34*N$38/$O$38</f>
        <v>152.352</v>
      </c>
      <c r="P43" s="15">
        <f t="shared" ref="P43:P46" si="64">S34*P$38/$O$38</f>
        <v>40.847999999999999</v>
      </c>
      <c r="Q43" s="15">
        <f t="shared" si="50"/>
        <v>92.92</v>
      </c>
      <c r="R43" s="15">
        <f t="shared" ref="R43:R46" si="65">S34*R$38/$O$38</f>
        <v>50.231999999999999</v>
      </c>
      <c r="T43" s="15">
        <f t="shared" ref="T43:T46" si="66">W34*T$38/$O$38</f>
        <v>42.32</v>
      </c>
      <c r="U43" s="15">
        <f t="shared" si="51"/>
        <v>36.616</v>
      </c>
      <c r="V43" s="15">
        <f t="shared" ref="V43:V46" si="67">W34*V$38/$O$38</f>
        <v>105.06399999999999</v>
      </c>
      <c r="X43" s="15">
        <f t="shared" ref="X43:X46" si="68">AE34*X$38/$O$38</f>
        <v>6.2560000000000002</v>
      </c>
      <c r="Y43" s="15">
        <f t="shared" ref="Y43:Y46" si="69">AE34*Y$38/$O$38</f>
        <v>139.84</v>
      </c>
      <c r="Z43" s="15">
        <f t="shared" ref="Z43:Z46" si="70">AE34*Z$38/$O$38</f>
        <v>23</v>
      </c>
      <c r="AA43" s="15">
        <f t="shared" ref="AA43:AA46" si="71">AE34*AA$38/$O$38</f>
        <v>4.968</v>
      </c>
      <c r="AB43" s="15">
        <f t="shared" ref="AB43:AB46" si="72">AE34*AB$38/$O$38</f>
        <v>3.1280000000000001</v>
      </c>
      <c r="AC43" s="15">
        <f t="shared" ref="AC43:AC46" si="73">AE34*AC$38/$O$38</f>
        <v>5.1520000000000001</v>
      </c>
      <c r="AD43" s="15">
        <f t="shared" ref="AD43:AD46" si="74">AE34*AD$38/$O$38</f>
        <v>1.6559999999999999</v>
      </c>
      <c r="AF43" s="15">
        <f t="shared" ref="AF43:AF46" si="75">AI34*AF$38/$O$38</f>
        <v>4.5999999999999996</v>
      </c>
      <c r="AG43" s="15">
        <f t="shared" si="52"/>
        <v>178.66399999999999</v>
      </c>
      <c r="AH43" s="15">
        <f t="shared" ref="AH43:AH46" si="76">AI34*AH$38/$O$38</f>
        <v>0.73599999999999999</v>
      </c>
      <c r="AJ43" s="15">
        <f t="shared" ref="AJ43:AJ46" si="77">AM34*AJ$38/$O$38</f>
        <v>9.9359999999999999</v>
      </c>
      <c r="AK43" s="15">
        <f t="shared" si="53"/>
        <v>70.471999999999994</v>
      </c>
      <c r="AL43" s="15">
        <f t="shared" ref="AL43:AL46" si="78">AM34*AL$38/$O$38</f>
        <v>103.592</v>
      </c>
      <c r="AN43" s="15">
        <f t="shared" ref="AN43:AN46" si="79">AQ34*AN$38/$O$38</f>
        <v>3.68</v>
      </c>
      <c r="AO43" s="15">
        <f t="shared" si="54"/>
        <v>162.10400000000001</v>
      </c>
      <c r="AP43" s="15">
        <f t="shared" ref="AP43:AP46" si="80">AQ34*AP$38/$O$38</f>
        <v>18.216000000000001</v>
      </c>
      <c r="AR43" s="15">
        <f t="shared" ref="AR43:AR46" si="81">AW34*AR$38/$O$38</f>
        <v>0.73599999999999999</v>
      </c>
      <c r="AS43" s="15">
        <f t="shared" ref="AS43:AS46" si="82">AW34*AS$38/$O$38</f>
        <v>181.42400000000001</v>
      </c>
      <c r="AT43" s="336">
        <f t="shared" ref="AT43:AT46" si="83">AW34*AT$38/$O$38</f>
        <v>1.84</v>
      </c>
      <c r="AU43" s="336"/>
      <c r="AV43" s="336"/>
      <c r="AW43" s="15"/>
      <c r="AX43" s="15">
        <f t="shared" ref="AX43:AX46" si="84">BB34*AX$38/$O$38</f>
        <v>13.247999999999999</v>
      </c>
      <c r="AY43" s="15">
        <f t="shared" ref="AY43:AY46" si="85">BB34*AY$38/$O$38</f>
        <v>142.78399999999999</v>
      </c>
      <c r="AZ43" s="15">
        <f t="shared" ref="AZ43:AZ46" si="86">BB34*AZ$38/$O$38</f>
        <v>27.047999999999998</v>
      </c>
      <c r="BA43" s="15">
        <f t="shared" ref="BA43:BA46" si="87">BB34*BA$38/$O$38</f>
        <v>0.92</v>
      </c>
      <c r="BC43" s="15">
        <f t="shared" ref="BC43:BC46" si="88">BF34*BC$38/$O$38</f>
        <v>40.847999999999999</v>
      </c>
      <c r="BD43" s="15">
        <f t="shared" si="55"/>
        <v>36.616</v>
      </c>
      <c r="BE43" s="15">
        <f t="shared" ref="BE43:BE46" si="89">BF34*BE$38/$O$38</f>
        <v>106.536</v>
      </c>
    </row>
    <row r="44" spans="1:58">
      <c r="A44" s="29"/>
      <c r="B44" s="50" t="s">
        <v>39</v>
      </c>
      <c r="C44" s="15">
        <f t="shared" si="56"/>
        <v>64.40567951318458</v>
      </c>
      <c r="D44" s="15">
        <f t="shared" si="57"/>
        <v>103.59432048681542</v>
      </c>
      <c r="E44" s="59"/>
      <c r="F44" s="15">
        <f t="shared" si="58"/>
        <v>67.125376128385156</v>
      </c>
      <c r="G44" s="15">
        <f t="shared" si="59"/>
        <v>101.87462387161484</v>
      </c>
      <c r="H44" s="59"/>
      <c r="I44" s="15">
        <f t="shared" si="60"/>
        <v>45.859296482412063</v>
      </c>
      <c r="J44" s="15">
        <f t="shared" si="61"/>
        <v>123.14070351758794</v>
      </c>
      <c r="L44" s="15">
        <f t="shared" si="62"/>
        <v>20.617999999999999</v>
      </c>
      <c r="M44" s="15">
        <f t="shared" si="49"/>
        <v>8.4499999999999993</v>
      </c>
      <c r="N44" s="15">
        <f t="shared" si="63"/>
        <v>139.93199999999999</v>
      </c>
      <c r="P44" s="15">
        <f t="shared" si="64"/>
        <v>37.518000000000001</v>
      </c>
      <c r="Q44" s="15">
        <f t="shared" si="50"/>
        <v>85.344999999999999</v>
      </c>
      <c r="R44" s="15">
        <f t="shared" si="65"/>
        <v>46.137</v>
      </c>
      <c r="T44" s="15">
        <f t="shared" si="66"/>
        <v>38.869999999999997</v>
      </c>
      <c r="U44" s="15">
        <f t="shared" si="51"/>
        <v>33.631</v>
      </c>
      <c r="V44" s="15">
        <f t="shared" si="67"/>
        <v>96.498999999999995</v>
      </c>
      <c r="X44" s="15">
        <f t="shared" si="68"/>
        <v>5.7460000000000004</v>
      </c>
      <c r="Y44" s="15">
        <f t="shared" si="69"/>
        <v>128.44</v>
      </c>
      <c r="Z44" s="15">
        <f t="shared" si="70"/>
        <v>21.125</v>
      </c>
      <c r="AA44" s="15">
        <f t="shared" si="71"/>
        <v>4.5629999999999997</v>
      </c>
      <c r="AB44" s="15">
        <f t="shared" si="72"/>
        <v>2.8730000000000002</v>
      </c>
      <c r="AC44" s="15">
        <f t="shared" si="73"/>
        <v>4.7320000000000002</v>
      </c>
      <c r="AD44" s="15">
        <f t="shared" si="74"/>
        <v>1.5209999999999999</v>
      </c>
      <c r="AF44" s="15">
        <f t="shared" si="75"/>
        <v>4.2249999999999996</v>
      </c>
      <c r="AG44" s="15">
        <f t="shared" si="52"/>
        <v>164.09899999999999</v>
      </c>
      <c r="AH44" s="15">
        <f t="shared" si="76"/>
        <v>0.67600000000000005</v>
      </c>
      <c r="AJ44" s="15">
        <f t="shared" si="77"/>
        <v>9.1259999999999994</v>
      </c>
      <c r="AK44" s="15">
        <f t="shared" si="53"/>
        <v>64.727000000000004</v>
      </c>
      <c r="AL44" s="15">
        <f t="shared" si="78"/>
        <v>95.147000000000006</v>
      </c>
      <c r="AN44" s="15">
        <f t="shared" si="79"/>
        <v>3.38</v>
      </c>
      <c r="AO44" s="15">
        <f t="shared" si="54"/>
        <v>148.88900000000001</v>
      </c>
      <c r="AP44" s="15">
        <f t="shared" si="80"/>
        <v>16.731000000000002</v>
      </c>
      <c r="AR44" s="15">
        <f t="shared" si="81"/>
        <v>0.67600000000000005</v>
      </c>
      <c r="AS44" s="15">
        <f t="shared" si="82"/>
        <v>166.63399999999999</v>
      </c>
      <c r="AT44" s="336">
        <f t="shared" si="83"/>
        <v>1.69</v>
      </c>
      <c r="AU44" s="336"/>
      <c r="AV44" s="336"/>
      <c r="AW44" s="15"/>
      <c r="AX44" s="15">
        <f t="shared" si="84"/>
        <v>12.167999999999999</v>
      </c>
      <c r="AY44" s="15">
        <f t="shared" si="85"/>
        <v>131.14400000000001</v>
      </c>
      <c r="AZ44" s="15">
        <f t="shared" si="86"/>
        <v>24.843</v>
      </c>
      <c r="BA44" s="15">
        <f t="shared" si="87"/>
        <v>0.84499999999999997</v>
      </c>
      <c r="BC44" s="15">
        <f t="shared" si="88"/>
        <v>37.518000000000001</v>
      </c>
      <c r="BD44" s="15">
        <f t="shared" si="55"/>
        <v>33.631</v>
      </c>
      <c r="BE44" s="15">
        <f t="shared" si="89"/>
        <v>97.850999999999999</v>
      </c>
    </row>
    <row r="45" spans="1:58">
      <c r="A45" s="29"/>
      <c r="B45" s="50" t="s">
        <v>40</v>
      </c>
      <c r="C45" s="15">
        <f t="shared" si="56"/>
        <v>56.738336713995942</v>
      </c>
      <c r="D45" s="15">
        <f t="shared" si="57"/>
        <v>91.261663286004051</v>
      </c>
      <c r="E45" s="59"/>
      <c r="F45" s="15">
        <f t="shared" si="58"/>
        <v>59.578736208625877</v>
      </c>
      <c r="G45" s="15">
        <f t="shared" si="59"/>
        <v>90.421263791374116</v>
      </c>
      <c r="H45" s="59"/>
      <c r="I45" s="15">
        <f t="shared" si="60"/>
        <v>40.4321608040201</v>
      </c>
      <c r="J45" s="15">
        <f t="shared" si="61"/>
        <v>108.5678391959799</v>
      </c>
      <c r="L45" s="15">
        <f t="shared" si="62"/>
        <v>18.422000000000001</v>
      </c>
      <c r="M45" s="15">
        <f t="shared" si="49"/>
        <v>7.55</v>
      </c>
      <c r="N45" s="15">
        <f t="shared" si="63"/>
        <v>125.02800000000001</v>
      </c>
      <c r="P45" s="15">
        <f t="shared" si="64"/>
        <v>33.521999999999998</v>
      </c>
      <c r="Q45" s="15">
        <f t="shared" si="50"/>
        <v>76.254999999999995</v>
      </c>
      <c r="R45" s="15">
        <f t="shared" si="65"/>
        <v>41.222999999999999</v>
      </c>
      <c r="T45" s="15">
        <f t="shared" si="66"/>
        <v>34.729999999999997</v>
      </c>
      <c r="U45" s="15">
        <f t="shared" si="51"/>
        <v>30.048999999999999</v>
      </c>
      <c r="V45" s="15">
        <f t="shared" si="67"/>
        <v>86.221000000000004</v>
      </c>
      <c r="X45" s="15">
        <f t="shared" si="68"/>
        <v>5.1340000000000003</v>
      </c>
      <c r="Y45" s="15">
        <f t="shared" si="69"/>
        <v>114.76</v>
      </c>
      <c r="Z45" s="15">
        <f t="shared" si="70"/>
        <v>18.875</v>
      </c>
      <c r="AA45" s="15">
        <f t="shared" si="71"/>
        <v>4.077</v>
      </c>
      <c r="AB45" s="15">
        <f t="shared" si="72"/>
        <v>2.5670000000000002</v>
      </c>
      <c r="AC45" s="15">
        <f t="shared" si="73"/>
        <v>4.2279999999999998</v>
      </c>
      <c r="AD45" s="15">
        <f t="shared" si="74"/>
        <v>1.359</v>
      </c>
      <c r="AF45" s="15">
        <f t="shared" si="75"/>
        <v>3.7749999999999999</v>
      </c>
      <c r="AG45" s="15">
        <f t="shared" si="52"/>
        <v>146.62100000000001</v>
      </c>
      <c r="AH45" s="15">
        <f t="shared" si="76"/>
        <v>0.60399999999999998</v>
      </c>
      <c r="AJ45" s="15">
        <f t="shared" si="77"/>
        <v>8.1539999999999999</v>
      </c>
      <c r="AK45" s="15">
        <f t="shared" si="53"/>
        <v>57.832999999999998</v>
      </c>
      <c r="AL45" s="15">
        <f t="shared" si="78"/>
        <v>85.013000000000005</v>
      </c>
      <c r="AN45" s="15">
        <f t="shared" si="79"/>
        <v>3.02</v>
      </c>
      <c r="AO45" s="15">
        <f t="shared" si="54"/>
        <v>133.03100000000001</v>
      </c>
      <c r="AP45" s="15">
        <f t="shared" si="80"/>
        <v>14.949</v>
      </c>
      <c r="AR45" s="15">
        <f t="shared" si="81"/>
        <v>0.60399999999999998</v>
      </c>
      <c r="AS45" s="15">
        <f t="shared" si="82"/>
        <v>148.886</v>
      </c>
      <c r="AT45" s="336">
        <f t="shared" si="83"/>
        <v>1.51</v>
      </c>
      <c r="AU45" s="336"/>
      <c r="AV45" s="336"/>
      <c r="AW45" s="15"/>
      <c r="AX45" s="15">
        <f t="shared" si="84"/>
        <v>10.872</v>
      </c>
      <c r="AY45" s="15">
        <f t="shared" si="85"/>
        <v>117.176</v>
      </c>
      <c r="AZ45" s="15">
        <f t="shared" si="86"/>
        <v>22.196999999999999</v>
      </c>
      <c r="BA45" s="15">
        <f t="shared" si="87"/>
        <v>0.755</v>
      </c>
      <c r="BC45" s="15">
        <f t="shared" si="88"/>
        <v>33.521999999999998</v>
      </c>
      <c r="BD45" s="15">
        <f t="shared" si="55"/>
        <v>30.048999999999999</v>
      </c>
      <c r="BE45" s="15">
        <f t="shared" si="89"/>
        <v>87.429000000000002</v>
      </c>
    </row>
    <row r="46" spans="1:58" ht="15" customHeight="1">
      <c r="A46" s="29"/>
      <c r="B46" s="50" t="s">
        <v>41</v>
      </c>
      <c r="C46" s="15">
        <f t="shared" si="56"/>
        <v>115.77687626774848</v>
      </c>
      <c r="D46" s="15">
        <f t="shared" si="57"/>
        <v>186.22312373225151</v>
      </c>
      <c r="E46" s="59"/>
      <c r="F46" s="15">
        <f t="shared" si="58"/>
        <v>121.54062186559679</v>
      </c>
      <c r="G46" s="15">
        <f t="shared" si="59"/>
        <v>184.45937813440321</v>
      </c>
      <c r="H46" s="59"/>
      <c r="I46" s="15">
        <f>K37*I$38/$K$38</f>
        <v>82.492462311557787</v>
      </c>
      <c r="J46" s="15">
        <f t="shared" si="61"/>
        <v>221.5075376884422</v>
      </c>
      <c r="L46" s="15">
        <f t="shared" si="62"/>
        <v>37.332000000000001</v>
      </c>
      <c r="M46" s="15">
        <f t="shared" si="49"/>
        <v>15.3</v>
      </c>
      <c r="N46" s="15">
        <f t="shared" si="63"/>
        <v>253.36799999999999</v>
      </c>
      <c r="P46" s="15">
        <f t="shared" si="64"/>
        <v>67.932000000000002</v>
      </c>
      <c r="Q46" s="15">
        <f t="shared" si="50"/>
        <v>154.53</v>
      </c>
      <c r="R46" s="15">
        <f t="shared" si="65"/>
        <v>83.537999999999997</v>
      </c>
      <c r="T46" s="15">
        <f t="shared" si="66"/>
        <v>70.38</v>
      </c>
      <c r="U46" s="15">
        <f t="shared" si="51"/>
        <v>60.893999999999998</v>
      </c>
      <c r="V46" s="15">
        <f t="shared" si="67"/>
        <v>174.726</v>
      </c>
      <c r="X46" s="15">
        <f t="shared" si="68"/>
        <v>10.404</v>
      </c>
      <c r="Y46" s="15">
        <f t="shared" si="69"/>
        <v>232.56</v>
      </c>
      <c r="Z46" s="15">
        <f t="shared" si="70"/>
        <v>38.25</v>
      </c>
      <c r="AA46" s="15">
        <f t="shared" si="71"/>
        <v>8.2620000000000005</v>
      </c>
      <c r="AB46" s="15">
        <f t="shared" si="72"/>
        <v>5.202</v>
      </c>
      <c r="AC46" s="15">
        <f t="shared" si="73"/>
        <v>8.5679999999999996</v>
      </c>
      <c r="AD46" s="15">
        <f t="shared" si="74"/>
        <v>2.754</v>
      </c>
      <c r="AF46" s="15">
        <f t="shared" si="75"/>
        <v>7.65</v>
      </c>
      <c r="AG46" s="15">
        <f t="shared" si="52"/>
        <v>297.12599999999998</v>
      </c>
      <c r="AH46" s="15">
        <f t="shared" si="76"/>
        <v>1.224</v>
      </c>
      <c r="AJ46" s="15">
        <f t="shared" si="77"/>
        <v>16.524000000000001</v>
      </c>
      <c r="AK46" s="15">
        <f t="shared" si="53"/>
        <v>117.19799999999999</v>
      </c>
      <c r="AL46" s="15">
        <f t="shared" si="78"/>
        <v>172.27799999999999</v>
      </c>
      <c r="AN46" s="15">
        <f t="shared" si="79"/>
        <v>6.12</v>
      </c>
      <c r="AO46" s="15">
        <f t="shared" si="54"/>
        <v>269.58600000000001</v>
      </c>
      <c r="AP46" s="15">
        <f t="shared" si="80"/>
        <v>30.294</v>
      </c>
      <c r="AR46" s="15">
        <f t="shared" si="81"/>
        <v>1.224</v>
      </c>
      <c r="AS46" s="15">
        <f t="shared" si="82"/>
        <v>301.71600000000001</v>
      </c>
      <c r="AT46" s="336">
        <f t="shared" si="83"/>
        <v>3.06</v>
      </c>
      <c r="AU46" s="336"/>
      <c r="AV46" s="336"/>
      <c r="AW46" s="15"/>
      <c r="AX46" s="15">
        <f t="shared" si="84"/>
        <v>22.032</v>
      </c>
      <c r="AY46" s="15">
        <f t="shared" si="85"/>
        <v>237.45599999999999</v>
      </c>
      <c r="AZ46" s="15">
        <f t="shared" si="86"/>
        <v>44.981999999999999</v>
      </c>
      <c r="BA46" s="15">
        <f t="shared" si="87"/>
        <v>1.53</v>
      </c>
      <c r="BC46" s="15">
        <f t="shared" si="88"/>
        <v>67.932000000000002</v>
      </c>
      <c r="BD46" s="15">
        <f t="shared" si="55"/>
        <v>60.893999999999998</v>
      </c>
      <c r="BE46" s="15">
        <f t="shared" si="89"/>
        <v>177.17400000000001</v>
      </c>
    </row>
    <row r="47" spans="1:58">
      <c r="A47" s="29"/>
      <c r="B47" s="51"/>
      <c r="C47" s="44"/>
      <c r="D47" s="44"/>
      <c r="E47" s="30"/>
      <c r="F47" s="44"/>
      <c r="G47" s="44"/>
      <c r="H47" s="27"/>
      <c r="I47" s="44"/>
      <c r="J47" s="71"/>
      <c r="BF47" s="265"/>
    </row>
    <row r="48" spans="1:58" s="309" customFormat="1">
      <c r="A48" s="298" t="s">
        <v>75</v>
      </c>
      <c r="B48" s="298">
        <f>CHITEST(C33:D37,C42:D46)</f>
        <v>1.9552614976138961E-3</v>
      </c>
      <c r="C48" s="299"/>
      <c r="D48" s="300"/>
      <c r="E48" s="298">
        <f>CHITEST(F33:G37,F42:G46)</f>
        <v>1.3267436639833735E-11</v>
      </c>
      <c r="F48" s="301"/>
      <c r="G48" s="302"/>
      <c r="H48" s="298">
        <f>CHITEST(I33:J37,I42:J46)</f>
        <v>1.8898110939864267E-5</v>
      </c>
      <c r="I48" s="301"/>
      <c r="J48" s="303"/>
      <c r="K48" s="298">
        <f>CHITEST(L33:N37,L42:N46)</f>
        <v>8.0493148081840118E-2</v>
      </c>
      <c r="L48" s="298"/>
      <c r="M48" s="304"/>
      <c r="N48" s="300"/>
      <c r="O48" s="298">
        <f>CHITEST(P33:R37,P42:R46)</f>
        <v>0.29680940457820909</v>
      </c>
      <c r="P48" s="305"/>
      <c r="Q48" s="306"/>
      <c r="R48" s="305"/>
      <c r="S48" s="298">
        <f>CHITEST(T33:V37,T42:V46)</f>
        <v>1.8941930437636617E-2</v>
      </c>
      <c r="T48" s="305"/>
      <c r="U48" s="305"/>
      <c r="V48" s="306"/>
      <c r="W48" s="298">
        <f>CHITEST(X33:AD37,X42:AD46)</f>
        <v>1.7019704424193753E-2</v>
      </c>
      <c r="X48" s="307"/>
      <c r="Y48" s="306"/>
      <c r="Z48" s="307"/>
      <c r="AA48" s="307"/>
      <c r="AB48" s="307"/>
      <c r="AC48" s="307"/>
      <c r="AD48" s="307"/>
      <c r="AE48" s="298">
        <f>CHITEST(AF33:AH37,AF42:AH46)</f>
        <v>0.1954476361854677</v>
      </c>
      <c r="AF48" s="307"/>
      <c r="AG48" s="306"/>
      <c r="AH48" s="307"/>
      <c r="AI48" s="298">
        <f>CHITEST(AJ33:AL37,AJ42:AL46)</f>
        <v>6.1704743453794217E-3</v>
      </c>
      <c r="AJ48" s="307"/>
      <c r="AK48" s="306"/>
      <c r="AL48" s="307"/>
      <c r="AM48" s="298">
        <f>CHITEST(AN33:AP37,AN42:AP46)</f>
        <v>0.2778422820624874</v>
      </c>
      <c r="AN48" s="307"/>
      <c r="AO48" s="306"/>
      <c r="AP48" s="307"/>
      <c r="AQ48" s="298">
        <f>CHITEST(AR33:AV37,AR42:AV46)</f>
        <v>0.99945108463445242</v>
      </c>
      <c r="AR48" s="307"/>
      <c r="AS48" s="306"/>
      <c r="AT48" s="307"/>
      <c r="AU48" s="307"/>
      <c r="AV48" s="307"/>
      <c r="AW48" s="298">
        <f>CHITEST(AX33:BA37,AX42:BA46)</f>
        <v>0.11672043779782351</v>
      </c>
      <c r="AX48" s="307"/>
      <c r="AY48" s="306"/>
      <c r="AZ48" s="307"/>
      <c r="BA48" s="307"/>
      <c r="BB48" s="298">
        <f>CHITEST(BC33:BE37,BC42:BE46)</f>
        <v>0.41832168192614172</v>
      </c>
      <c r="BC48" s="307"/>
      <c r="BD48" s="306"/>
      <c r="BE48" s="307"/>
      <c r="BF48" s="308"/>
    </row>
    <row r="50" spans="1:58" s="264" customFormat="1">
      <c r="A50" s="1">
        <v>2013</v>
      </c>
      <c r="B50" s="2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43"/>
      <c r="O50" s="27"/>
      <c r="P50" s="27"/>
      <c r="Q50" s="43"/>
      <c r="R50" s="27"/>
      <c r="S50" s="27"/>
      <c r="T50" s="27"/>
      <c r="U50" s="27"/>
      <c r="V50" s="43"/>
      <c r="W50" s="27"/>
      <c r="X50" s="27"/>
      <c r="Y50" s="43"/>
      <c r="Z50" s="27"/>
      <c r="AA50" s="27"/>
      <c r="AB50" s="27"/>
      <c r="AC50" s="27"/>
      <c r="AD50" s="27"/>
      <c r="AE50" s="27"/>
      <c r="AF50" s="27"/>
      <c r="AG50" s="43"/>
      <c r="AH50" s="27"/>
      <c r="AI50" s="27"/>
      <c r="AJ50" s="27"/>
      <c r="AK50" s="43"/>
      <c r="AL50" s="27"/>
      <c r="AM50" s="27"/>
      <c r="AN50" s="27"/>
      <c r="AO50" s="43"/>
      <c r="AP50" s="27"/>
      <c r="AQ50" s="27"/>
      <c r="AR50" s="27"/>
      <c r="AS50" s="43"/>
      <c r="AT50" s="28"/>
      <c r="AU50" s="28"/>
      <c r="AV50" s="28"/>
      <c r="AW50" s="27"/>
      <c r="AX50" s="27"/>
      <c r="AY50" s="43"/>
      <c r="AZ50" s="27"/>
      <c r="BA50" s="27"/>
      <c r="BB50" s="27"/>
      <c r="BC50" s="27"/>
      <c r="BD50" s="43"/>
      <c r="BE50" s="27"/>
      <c r="BF50" s="27"/>
    </row>
    <row r="51" spans="1:58" s="264" customFormat="1">
      <c r="A51" s="1"/>
      <c r="B51" s="2" t="s">
        <v>0</v>
      </c>
      <c r="C51" s="2" t="s">
        <v>110</v>
      </c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43"/>
      <c r="O51" s="27"/>
      <c r="P51" s="27"/>
      <c r="Q51" s="43"/>
      <c r="R51" s="27"/>
      <c r="S51" s="27"/>
      <c r="T51" s="27"/>
      <c r="U51" s="27"/>
      <c r="V51" s="43"/>
      <c r="W51" s="27"/>
      <c r="X51" s="27"/>
      <c r="Y51" s="43"/>
      <c r="Z51" s="27"/>
      <c r="AA51" s="27"/>
      <c r="AB51" s="27"/>
      <c r="AC51" s="27"/>
      <c r="AD51" s="27"/>
      <c r="AE51" s="27"/>
      <c r="AF51" s="27"/>
      <c r="AG51" s="43"/>
      <c r="AH51" s="27"/>
      <c r="AI51" s="27"/>
      <c r="AJ51" s="27"/>
      <c r="AK51" s="43"/>
      <c r="AL51" s="27"/>
      <c r="AM51" s="27"/>
      <c r="AN51" s="27"/>
      <c r="AO51" s="43"/>
      <c r="AP51" s="27"/>
      <c r="AQ51" s="27"/>
      <c r="AR51" s="27"/>
      <c r="AS51" s="43"/>
      <c r="AT51" s="28"/>
      <c r="AU51" s="28"/>
      <c r="AV51" s="28"/>
      <c r="AW51" s="27"/>
      <c r="AX51" s="27"/>
      <c r="AY51" s="43"/>
      <c r="AZ51" s="27"/>
      <c r="BA51" s="27"/>
      <c r="BB51" s="27"/>
      <c r="BC51" s="27"/>
      <c r="BD51" s="43"/>
      <c r="BE51" s="27"/>
      <c r="BF51" s="27"/>
    </row>
    <row r="52" spans="1:58" s="264" customFormat="1" ht="15.75" thickBot="1">
      <c r="A52" s="288"/>
      <c r="B52" s="30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43"/>
      <c r="O52" s="27"/>
      <c r="P52" s="27"/>
      <c r="Q52" s="43"/>
      <c r="R52" s="27"/>
      <c r="S52" s="27"/>
      <c r="T52" s="27"/>
      <c r="U52" s="27"/>
      <c r="V52" s="43"/>
      <c r="W52" s="27"/>
      <c r="X52" s="27"/>
      <c r="Y52" s="43"/>
      <c r="Z52" s="27"/>
      <c r="AA52" s="27"/>
      <c r="AB52" s="27"/>
      <c r="AC52" s="27"/>
      <c r="AD52" s="27"/>
      <c r="AE52" s="27"/>
      <c r="AF52" s="27"/>
      <c r="AG52" s="43"/>
      <c r="AH52" s="27"/>
      <c r="AI52" s="27"/>
      <c r="AJ52" s="27"/>
      <c r="AK52" s="43"/>
      <c r="AL52" s="27"/>
      <c r="AM52" s="27"/>
      <c r="AN52" s="27"/>
      <c r="AO52" s="43"/>
      <c r="AP52" s="27"/>
      <c r="AQ52" s="27"/>
      <c r="AR52" s="27"/>
      <c r="AS52" s="43"/>
      <c r="AT52" s="28"/>
      <c r="AU52" s="28"/>
      <c r="AV52" s="28"/>
      <c r="AW52" s="27"/>
      <c r="AX52" s="27"/>
      <c r="AY52" s="43"/>
      <c r="AZ52" s="27"/>
      <c r="BA52" s="27"/>
      <c r="BB52" s="27"/>
      <c r="BC52" s="27"/>
      <c r="BD52" s="43"/>
      <c r="BE52" s="27"/>
      <c r="BF52" s="27"/>
    </row>
    <row r="53" spans="1:58" s="264" customFormat="1" ht="38.25" customHeight="1" thickTop="1">
      <c r="A53" s="406"/>
      <c r="B53" s="407"/>
      <c r="C53" s="358" t="s">
        <v>1</v>
      </c>
      <c r="D53" s="359"/>
      <c r="E53" s="360"/>
      <c r="F53" s="361" t="s">
        <v>2</v>
      </c>
      <c r="G53" s="359"/>
      <c r="H53" s="360"/>
      <c r="I53" s="361" t="s">
        <v>43</v>
      </c>
      <c r="J53" s="359"/>
      <c r="K53" s="360"/>
      <c r="L53" s="362" t="s">
        <v>44</v>
      </c>
      <c r="M53" s="363"/>
      <c r="N53" s="363"/>
      <c r="O53" s="364"/>
      <c r="P53" s="372" t="s">
        <v>45</v>
      </c>
      <c r="Q53" s="373"/>
      <c r="R53" s="373"/>
      <c r="S53" s="374"/>
      <c r="T53" s="365" t="s">
        <v>46</v>
      </c>
      <c r="U53" s="359"/>
      <c r="V53" s="359"/>
      <c r="W53" s="360"/>
      <c r="X53" s="365" t="s">
        <v>47</v>
      </c>
      <c r="Y53" s="366"/>
      <c r="Z53" s="366"/>
      <c r="AA53" s="366"/>
      <c r="AB53" s="366"/>
      <c r="AC53" s="366"/>
      <c r="AD53" s="366"/>
      <c r="AE53" s="367"/>
      <c r="AF53" s="375" t="s">
        <v>48</v>
      </c>
      <c r="AG53" s="375"/>
      <c r="AH53" s="375"/>
      <c r="AI53" s="375"/>
      <c r="AJ53" s="376" t="s">
        <v>49</v>
      </c>
      <c r="AK53" s="366"/>
      <c r="AL53" s="366"/>
      <c r="AM53" s="367"/>
      <c r="AN53" s="365" t="s">
        <v>50</v>
      </c>
      <c r="AO53" s="366"/>
      <c r="AP53" s="366"/>
      <c r="AQ53" s="367"/>
      <c r="AR53" s="365" t="s">
        <v>51</v>
      </c>
      <c r="AS53" s="366"/>
      <c r="AT53" s="366"/>
      <c r="AU53" s="366"/>
      <c r="AV53" s="366"/>
      <c r="AW53" s="367"/>
      <c r="AX53" s="365" t="s">
        <v>52</v>
      </c>
      <c r="AY53" s="366"/>
      <c r="AZ53" s="366"/>
      <c r="BA53" s="366"/>
      <c r="BB53" s="367"/>
      <c r="BC53" s="365" t="s">
        <v>53</v>
      </c>
      <c r="BD53" s="366"/>
      <c r="BE53" s="366"/>
      <c r="BF53" s="368"/>
    </row>
    <row r="54" spans="1:58" s="264" customFormat="1" ht="72.75">
      <c r="A54" s="408"/>
      <c r="B54" s="409"/>
      <c r="C54" s="31" t="s">
        <v>15</v>
      </c>
      <c r="D54" s="31" t="s">
        <v>16</v>
      </c>
      <c r="E54" s="31" t="s">
        <v>14</v>
      </c>
      <c r="F54" s="31" t="s">
        <v>15</v>
      </c>
      <c r="G54" s="31" t="s">
        <v>16</v>
      </c>
      <c r="H54" s="31" t="s">
        <v>14</v>
      </c>
      <c r="I54" s="31" t="s">
        <v>15</v>
      </c>
      <c r="J54" s="31" t="s">
        <v>16</v>
      </c>
      <c r="K54" s="31" t="s">
        <v>14</v>
      </c>
      <c r="L54" s="31" t="s">
        <v>54</v>
      </c>
      <c r="M54" s="31" t="s">
        <v>15</v>
      </c>
      <c r="N54" s="5" t="s">
        <v>16</v>
      </c>
      <c r="O54" s="31" t="s">
        <v>14</v>
      </c>
      <c r="P54" s="31" t="s">
        <v>54</v>
      </c>
      <c r="Q54" s="5" t="s">
        <v>15</v>
      </c>
      <c r="R54" s="31" t="s">
        <v>16</v>
      </c>
      <c r="S54" s="31" t="s">
        <v>14</v>
      </c>
      <c r="T54" s="31" t="s">
        <v>54</v>
      </c>
      <c r="U54" s="31" t="s">
        <v>15</v>
      </c>
      <c r="V54" s="5" t="s">
        <v>16</v>
      </c>
      <c r="W54" s="31" t="s">
        <v>14</v>
      </c>
      <c r="X54" s="31" t="s">
        <v>54</v>
      </c>
      <c r="Y54" s="5" t="s">
        <v>55</v>
      </c>
      <c r="Z54" s="31" t="s">
        <v>56</v>
      </c>
      <c r="AA54" s="31" t="s">
        <v>57</v>
      </c>
      <c r="AB54" s="31" t="s">
        <v>58</v>
      </c>
      <c r="AC54" s="31" t="s">
        <v>59</v>
      </c>
      <c r="AD54" s="31" t="s">
        <v>60</v>
      </c>
      <c r="AE54" s="31" t="s">
        <v>14</v>
      </c>
      <c r="AF54" s="31" t="s">
        <v>54</v>
      </c>
      <c r="AG54" s="5" t="s">
        <v>24</v>
      </c>
      <c r="AH54" s="4" t="s">
        <v>25</v>
      </c>
      <c r="AI54" s="31" t="s">
        <v>14</v>
      </c>
      <c r="AJ54" s="31" t="s">
        <v>54</v>
      </c>
      <c r="AK54" s="5" t="s">
        <v>57</v>
      </c>
      <c r="AL54" s="31" t="s">
        <v>25</v>
      </c>
      <c r="AM54" s="31" t="s">
        <v>14</v>
      </c>
      <c r="AN54" s="31" t="s">
        <v>54</v>
      </c>
      <c r="AO54" s="5" t="s">
        <v>61</v>
      </c>
      <c r="AP54" s="4" t="s">
        <v>25</v>
      </c>
      <c r="AQ54" s="31" t="s">
        <v>14</v>
      </c>
      <c r="AR54" s="31" t="s">
        <v>54</v>
      </c>
      <c r="AS54" s="5" t="s">
        <v>62</v>
      </c>
      <c r="AT54" s="369" t="s">
        <v>60</v>
      </c>
      <c r="AU54" s="370"/>
      <c r="AV54" s="371"/>
      <c r="AW54" s="31" t="s">
        <v>14</v>
      </c>
      <c r="AX54" s="31" t="s">
        <v>54</v>
      </c>
      <c r="AY54" s="5" t="s">
        <v>112</v>
      </c>
      <c r="AZ54" s="31" t="s">
        <v>64</v>
      </c>
      <c r="BA54" s="31" t="s">
        <v>60</v>
      </c>
      <c r="BB54" s="31" t="s">
        <v>14</v>
      </c>
      <c r="BC54" s="31" t="s">
        <v>54</v>
      </c>
      <c r="BD54" s="5" t="s">
        <v>15</v>
      </c>
      <c r="BE54" s="31" t="s">
        <v>16</v>
      </c>
      <c r="BF54" s="32" t="s">
        <v>14</v>
      </c>
    </row>
    <row r="55" spans="1:58" s="264" customFormat="1" ht="15.75" thickBot="1">
      <c r="A55" s="410"/>
      <c r="B55" s="411"/>
      <c r="C55" s="33" t="s">
        <v>35</v>
      </c>
      <c r="D55" s="33" t="s">
        <v>35</v>
      </c>
      <c r="E55" s="33" t="s">
        <v>35</v>
      </c>
      <c r="F55" s="33" t="s">
        <v>35</v>
      </c>
      <c r="G55" s="33" t="s">
        <v>35</v>
      </c>
      <c r="H55" s="33" t="s">
        <v>35</v>
      </c>
      <c r="I55" s="33" t="s">
        <v>35</v>
      </c>
      <c r="J55" s="33" t="s">
        <v>35</v>
      </c>
      <c r="K55" s="33" t="s">
        <v>35</v>
      </c>
      <c r="L55" s="33" t="s">
        <v>35</v>
      </c>
      <c r="M55" s="33" t="s">
        <v>35</v>
      </c>
      <c r="N55" s="10" t="s">
        <v>35</v>
      </c>
      <c r="O55" s="33" t="s">
        <v>35</v>
      </c>
      <c r="P55" s="33" t="s">
        <v>35</v>
      </c>
      <c r="Q55" s="10" t="s">
        <v>35</v>
      </c>
      <c r="R55" s="33" t="s">
        <v>35</v>
      </c>
      <c r="S55" s="33" t="s">
        <v>35</v>
      </c>
      <c r="T55" s="33" t="s">
        <v>35</v>
      </c>
      <c r="U55" s="33" t="s">
        <v>35</v>
      </c>
      <c r="V55" s="10" t="s">
        <v>35</v>
      </c>
      <c r="W55" s="33" t="s">
        <v>35</v>
      </c>
      <c r="X55" s="33" t="s">
        <v>35</v>
      </c>
      <c r="Y55" s="10" t="s">
        <v>35</v>
      </c>
      <c r="Z55" s="33" t="s">
        <v>35</v>
      </c>
      <c r="AA55" s="33" t="s">
        <v>35</v>
      </c>
      <c r="AB55" s="33" t="s">
        <v>35</v>
      </c>
      <c r="AC55" s="33" t="s">
        <v>35</v>
      </c>
      <c r="AD55" s="33" t="s">
        <v>35</v>
      </c>
      <c r="AE55" s="33" t="s">
        <v>35</v>
      </c>
      <c r="AF55" s="33" t="s">
        <v>35</v>
      </c>
      <c r="AG55" s="10" t="s">
        <v>35</v>
      </c>
      <c r="AH55" s="33" t="s">
        <v>35</v>
      </c>
      <c r="AI55" s="33" t="s">
        <v>35</v>
      </c>
      <c r="AJ55" s="33" t="s">
        <v>35</v>
      </c>
      <c r="AK55" s="10" t="s">
        <v>35</v>
      </c>
      <c r="AL55" s="33" t="s">
        <v>35</v>
      </c>
      <c r="AM55" s="33" t="s">
        <v>35</v>
      </c>
      <c r="AN55" s="33" t="s">
        <v>35</v>
      </c>
      <c r="AO55" s="10" t="s">
        <v>35</v>
      </c>
      <c r="AP55" s="9" t="s">
        <v>35</v>
      </c>
      <c r="AQ55" s="33" t="s">
        <v>35</v>
      </c>
      <c r="AR55" s="33" t="s">
        <v>35</v>
      </c>
      <c r="AS55" s="10" t="s">
        <v>35</v>
      </c>
      <c r="AT55" s="337" t="s">
        <v>35</v>
      </c>
      <c r="AU55" s="338"/>
      <c r="AV55" s="339"/>
      <c r="AW55" s="33" t="s">
        <v>35</v>
      </c>
      <c r="AX55" s="33" t="s">
        <v>35</v>
      </c>
      <c r="AY55" s="10" t="s">
        <v>35</v>
      </c>
      <c r="AZ55" s="33" t="s">
        <v>35</v>
      </c>
      <c r="BA55" s="33" t="s">
        <v>35</v>
      </c>
      <c r="BB55" s="33" t="s">
        <v>35</v>
      </c>
      <c r="BC55" s="33" t="s">
        <v>35</v>
      </c>
      <c r="BD55" s="10" t="s">
        <v>35</v>
      </c>
      <c r="BE55" s="33" t="s">
        <v>35</v>
      </c>
      <c r="BF55" s="34" t="s">
        <v>35</v>
      </c>
    </row>
    <row r="56" spans="1:58" s="264" customFormat="1" ht="15.75" thickTop="1">
      <c r="A56" s="412" t="s">
        <v>36</v>
      </c>
      <c r="B56" s="35" t="s">
        <v>37</v>
      </c>
      <c r="C56" s="36">
        <v>102.45018124400004</v>
      </c>
      <c r="D56" s="36">
        <v>171.39787324800008</v>
      </c>
      <c r="E56" s="36">
        <f>C56+D56</f>
        <v>273.84805449200013</v>
      </c>
      <c r="F56" s="36">
        <v>48.220861708000015</v>
      </c>
      <c r="G56" s="36">
        <v>229.67755249600012</v>
      </c>
      <c r="H56" s="36">
        <f>F56+G56</f>
        <v>277.89841420400012</v>
      </c>
      <c r="I56" s="36">
        <v>35.572555270000016</v>
      </c>
      <c r="J56" s="36">
        <v>242.32585893400011</v>
      </c>
      <c r="K56" s="36">
        <f>I56+J56</f>
        <v>277.89841420400012</v>
      </c>
      <c r="L56" s="36">
        <v>33.461707212000015</v>
      </c>
      <c r="M56" s="36">
        <v>6.8297714759999995</v>
      </c>
      <c r="N56" s="16">
        <v>237.60693551600011</v>
      </c>
      <c r="O56" s="36">
        <v>277.89841420399989</v>
      </c>
      <c r="P56" s="36">
        <v>58.948242954000015</v>
      </c>
      <c r="Q56" s="16">
        <v>129.16688290600004</v>
      </c>
      <c r="R56" s="36">
        <v>89.783288344000027</v>
      </c>
      <c r="S56" s="36">
        <v>277.89841420399989</v>
      </c>
      <c r="T56" s="36">
        <v>61.793834182000019</v>
      </c>
      <c r="U56" s="36">
        <v>72.349879024000018</v>
      </c>
      <c r="V56" s="16">
        <v>143.75470099800006</v>
      </c>
      <c r="W56" s="36">
        <v>277.89841420399989</v>
      </c>
      <c r="X56" s="36">
        <v>16.525525194000004</v>
      </c>
      <c r="Y56" s="16">
        <v>182.88038867800009</v>
      </c>
      <c r="Z56" s="36">
        <v>40.635956048000011</v>
      </c>
      <c r="AA56" s="36">
        <v>12.56173596</v>
      </c>
      <c r="AB56" s="36">
        <v>18.722943730000001</v>
      </c>
      <c r="AC56" s="36">
        <v>6.5718645940000009</v>
      </c>
      <c r="AD56" s="36">
        <v>0</v>
      </c>
      <c r="AE56" s="36">
        <v>277.89841420399989</v>
      </c>
      <c r="AF56" s="36">
        <v>17.796473142000004</v>
      </c>
      <c r="AG56" s="16">
        <v>260.10194106199998</v>
      </c>
      <c r="AH56" s="36">
        <v>0</v>
      </c>
      <c r="AI56" s="36">
        <v>277.89841420399989</v>
      </c>
      <c r="AJ56" s="36">
        <v>25.705465148000002</v>
      </c>
      <c r="AK56" s="16">
        <v>92.496520644000029</v>
      </c>
      <c r="AL56" s="36">
        <v>159.69642841200007</v>
      </c>
      <c r="AM56" s="36">
        <v>277.89841420399989</v>
      </c>
      <c r="AN56" s="36">
        <v>13.488206548000001</v>
      </c>
      <c r="AO56" s="16">
        <v>236.16284661200012</v>
      </c>
      <c r="AP56" s="36">
        <v>28.247361044000002</v>
      </c>
      <c r="AQ56" s="36">
        <v>277.89841420399989</v>
      </c>
      <c r="AR56" s="36">
        <v>0</v>
      </c>
      <c r="AS56" s="16">
        <v>274.10596137399989</v>
      </c>
      <c r="AT56" s="427">
        <v>3.7924528300000002</v>
      </c>
      <c r="AU56" s="428"/>
      <c r="AV56" s="429"/>
      <c r="AW56" s="36">
        <v>277.89841420399989</v>
      </c>
      <c r="AX56" s="36">
        <v>23.679383016000003</v>
      </c>
      <c r="AY56" s="16">
        <v>226.14481110000011</v>
      </c>
      <c r="AZ56" s="36">
        <v>24.023860376000009</v>
      </c>
      <c r="BA56" s="36">
        <v>4.0503597119999997</v>
      </c>
      <c r="BB56" s="36">
        <v>277.89841420399989</v>
      </c>
      <c r="BC56" s="36">
        <v>77.392888788000022</v>
      </c>
      <c r="BD56" s="16">
        <v>47.055070700000009</v>
      </c>
      <c r="BE56" s="36">
        <v>153.45045471600005</v>
      </c>
      <c r="BF56" s="37">
        <v>277.89841420399989</v>
      </c>
    </row>
    <row r="57" spans="1:58" s="264" customFormat="1">
      <c r="A57" s="413"/>
      <c r="B57" s="38" t="s">
        <v>38</v>
      </c>
      <c r="C57" s="39">
        <v>138.45378435200004</v>
      </c>
      <c r="D57" s="39">
        <v>158.83794184000007</v>
      </c>
      <c r="E57" s="39">
        <f t="shared" ref="E57:E61" si="90">C57+D57</f>
        <v>297.29172619200011</v>
      </c>
      <c r="F57" s="39">
        <v>145.95211953400005</v>
      </c>
      <c r="G57" s="39">
        <v>151.33960665800006</v>
      </c>
      <c r="H57" s="39">
        <f t="shared" ref="H57:H61" si="91">F57+G57</f>
        <v>297.29172619200011</v>
      </c>
      <c r="I57" s="39">
        <v>70.841415208000015</v>
      </c>
      <c r="J57" s="39">
        <v>226.45031098400011</v>
      </c>
      <c r="K57" s="39">
        <f t="shared" ref="K57:K61" si="92">I57+J57</f>
        <v>297.29172619200011</v>
      </c>
      <c r="L57" s="39">
        <v>35.745696226000014</v>
      </c>
      <c r="M57" s="39">
        <v>20.575884906000006</v>
      </c>
      <c r="N57" s="16">
        <v>240.97014506000011</v>
      </c>
      <c r="O57" s="39">
        <v>297.29172619199994</v>
      </c>
      <c r="P57" s="39">
        <v>53.713505772000012</v>
      </c>
      <c r="Q57" s="16">
        <v>177.64745604800004</v>
      </c>
      <c r="R57" s="39">
        <v>65.930764372000013</v>
      </c>
      <c r="S57" s="39">
        <v>297.29172619199994</v>
      </c>
      <c r="T57" s="39">
        <v>39.365008100000018</v>
      </c>
      <c r="U57" s="39">
        <v>76.076152390000018</v>
      </c>
      <c r="V57" s="16">
        <v>181.85056570200007</v>
      </c>
      <c r="W57" s="39">
        <v>297.29172619199994</v>
      </c>
      <c r="X57" s="39">
        <v>0</v>
      </c>
      <c r="Y57" s="16">
        <v>243.83612730200011</v>
      </c>
      <c r="Z57" s="39">
        <v>38.114451166000009</v>
      </c>
      <c r="AA57" s="39">
        <v>5.6453940060000001</v>
      </c>
      <c r="AB57" s="39">
        <v>3.7924528300000002</v>
      </c>
      <c r="AC57" s="39">
        <v>1.8529411760000001</v>
      </c>
      <c r="AD57" s="39">
        <v>4.0503597119999997</v>
      </c>
      <c r="AE57" s="39">
        <v>297.29172619199994</v>
      </c>
      <c r="AF57" s="39">
        <v>0</v>
      </c>
      <c r="AG57" s="16">
        <v>297.29172619199994</v>
      </c>
      <c r="AH57" s="39">
        <v>0</v>
      </c>
      <c r="AI57" s="39">
        <v>297.29172619199994</v>
      </c>
      <c r="AJ57" s="39">
        <v>15.341147724000001</v>
      </c>
      <c r="AK57" s="16">
        <v>114.17201709400004</v>
      </c>
      <c r="AL57" s="39">
        <v>167.77856137400005</v>
      </c>
      <c r="AM57" s="39">
        <v>297.29172619199994</v>
      </c>
      <c r="AN57" s="39">
        <v>0</v>
      </c>
      <c r="AO57" s="16">
        <v>259.34861143000006</v>
      </c>
      <c r="AP57" s="39">
        <v>37.943114762000008</v>
      </c>
      <c r="AQ57" s="39">
        <v>297.29172619199994</v>
      </c>
      <c r="AR57" s="39">
        <v>0</v>
      </c>
      <c r="AS57" s="16">
        <v>293.49927336199994</v>
      </c>
      <c r="AT57" s="430">
        <v>3.7924528300000002</v>
      </c>
      <c r="AU57" s="431"/>
      <c r="AV57" s="432"/>
      <c r="AW57" s="39">
        <v>297.29172619199994</v>
      </c>
      <c r="AX57" s="39">
        <v>14.930490900000002</v>
      </c>
      <c r="AY57" s="16">
        <v>224.4446198660001</v>
      </c>
      <c r="AZ57" s="39">
        <v>53.866255714000019</v>
      </c>
      <c r="BA57" s="39">
        <v>4.0503597119999997</v>
      </c>
      <c r="BB57" s="39">
        <v>297.29172619199994</v>
      </c>
      <c r="BC57" s="39">
        <v>73.344333628000015</v>
      </c>
      <c r="BD57" s="16">
        <v>79.286611992000019</v>
      </c>
      <c r="BE57" s="39">
        <v>144.66078057200005</v>
      </c>
      <c r="BF57" s="40">
        <v>297.29172619199994</v>
      </c>
    </row>
    <row r="58" spans="1:58" s="264" customFormat="1">
      <c r="A58" s="413"/>
      <c r="B58" s="38" t="s">
        <v>39</v>
      </c>
      <c r="C58" s="39">
        <v>114.08544661600004</v>
      </c>
      <c r="D58" s="39">
        <v>145.69421265200006</v>
      </c>
      <c r="E58" s="39">
        <f t="shared" si="90"/>
        <v>259.7796592680001</v>
      </c>
      <c r="F58" s="39">
        <v>146.64107425400005</v>
      </c>
      <c r="G58" s="39">
        <v>114.06505560200004</v>
      </c>
      <c r="H58" s="39">
        <f t="shared" si="91"/>
        <v>260.70612985600008</v>
      </c>
      <c r="I58" s="39">
        <v>75.626518090000019</v>
      </c>
      <c r="J58" s="39">
        <v>185.07961176600008</v>
      </c>
      <c r="K58" s="39">
        <f t="shared" si="92"/>
        <v>260.70612985600008</v>
      </c>
      <c r="L58" s="39">
        <v>19.391507436000005</v>
      </c>
      <c r="M58" s="39">
        <v>10.880131188000002</v>
      </c>
      <c r="N58" s="16">
        <v>230.43449123200011</v>
      </c>
      <c r="O58" s="39">
        <v>260.70612985600002</v>
      </c>
      <c r="P58" s="39">
        <v>40.311869702000003</v>
      </c>
      <c r="Q58" s="16">
        <v>161.37983773600004</v>
      </c>
      <c r="R58" s="39">
        <v>59.014422418000017</v>
      </c>
      <c r="S58" s="39">
        <v>260.70612985600002</v>
      </c>
      <c r="T58" s="39">
        <v>44.944222642000007</v>
      </c>
      <c r="U58" s="39">
        <v>51.707814654000011</v>
      </c>
      <c r="V58" s="16">
        <v>164.05409256000007</v>
      </c>
      <c r="W58" s="39">
        <v>260.70612985600002</v>
      </c>
      <c r="X58" s="39">
        <v>1.8529411760000001</v>
      </c>
      <c r="Y58" s="16">
        <v>211.8828839060001</v>
      </c>
      <c r="Z58" s="39">
        <v>17.796473142000004</v>
      </c>
      <c r="AA58" s="39">
        <v>19.478077914</v>
      </c>
      <c r="AB58" s="39">
        <v>0.92647058800000004</v>
      </c>
      <c r="AC58" s="39">
        <v>4.7189234180000001</v>
      </c>
      <c r="AD58" s="39">
        <v>4.0503597119999997</v>
      </c>
      <c r="AE58" s="39">
        <v>260.70612985600002</v>
      </c>
      <c r="AF58" s="39">
        <v>0.92647058800000004</v>
      </c>
      <c r="AG58" s="16">
        <v>259.77965926800005</v>
      </c>
      <c r="AH58" s="39">
        <v>0</v>
      </c>
      <c r="AI58" s="39">
        <v>260.70612985600002</v>
      </c>
      <c r="AJ58" s="39">
        <v>0.92647058800000004</v>
      </c>
      <c r="AK58" s="16">
        <v>135.50303618400005</v>
      </c>
      <c r="AL58" s="39">
        <v>124.27662308400005</v>
      </c>
      <c r="AM58" s="39">
        <v>260.70612985600002</v>
      </c>
      <c r="AN58" s="39">
        <v>0.92647058800000004</v>
      </c>
      <c r="AO58" s="16">
        <v>231.1216414000001</v>
      </c>
      <c r="AP58" s="39">
        <v>28.658017868000009</v>
      </c>
      <c r="AQ58" s="39">
        <v>260.70612985600002</v>
      </c>
      <c r="AR58" s="39">
        <v>0</v>
      </c>
      <c r="AS58" s="16">
        <v>248.81295760200013</v>
      </c>
      <c r="AT58" s="430">
        <v>11.893172254</v>
      </c>
      <c r="AU58" s="431"/>
      <c r="AV58" s="432"/>
      <c r="AW58" s="39">
        <v>260.70612985600002</v>
      </c>
      <c r="AX58" s="39">
        <v>14.930490900000002</v>
      </c>
      <c r="AY58" s="16">
        <v>218.13066215400011</v>
      </c>
      <c r="AZ58" s="39">
        <v>27.644976802000002</v>
      </c>
      <c r="BA58" s="39">
        <v>0</v>
      </c>
      <c r="BB58" s="39">
        <v>260.70612985600002</v>
      </c>
      <c r="BC58" s="39">
        <v>48.220861708000015</v>
      </c>
      <c r="BD58" s="16">
        <v>50.93409400800001</v>
      </c>
      <c r="BE58" s="39">
        <v>161.55117414000006</v>
      </c>
      <c r="BF58" s="40">
        <v>260.70612985600002</v>
      </c>
    </row>
    <row r="59" spans="1:58" s="264" customFormat="1">
      <c r="A59" s="413"/>
      <c r="B59" s="38" t="s">
        <v>40</v>
      </c>
      <c r="C59" s="39">
        <v>81.529818978000023</v>
      </c>
      <c r="D59" s="39">
        <v>124.10528668000005</v>
      </c>
      <c r="E59" s="39">
        <f t="shared" si="90"/>
        <v>205.63510565800007</v>
      </c>
      <c r="F59" s="39">
        <v>95.944496114000032</v>
      </c>
      <c r="G59" s="39">
        <v>110.61708013200004</v>
      </c>
      <c r="H59" s="39">
        <f t="shared" si="91"/>
        <v>206.56157624600007</v>
      </c>
      <c r="I59" s="39">
        <v>75.626518090000019</v>
      </c>
      <c r="J59" s="39">
        <v>130.93505815600005</v>
      </c>
      <c r="K59" s="39">
        <f t="shared" si="92"/>
        <v>206.56157624600007</v>
      </c>
      <c r="L59" s="39">
        <v>36.843503218000009</v>
      </c>
      <c r="M59" s="39">
        <v>13.746113430000001</v>
      </c>
      <c r="N59" s="16">
        <v>160.02231931000006</v>
      </c>
      <c r="O59" s="39">
        <v>210.61193595800009</v>
      </c>
      <c r="P59" s="39">
        <v>45.699356826000013</v>
      </c>
      <c r="Q59" s="16">
        <v>116.10972419600003</v>
      </c>
      <c r="R59" s="39">
        <v>48.802854936000024</v>
      </c>
      <c r="S59" s="39">
        <v>210.61193595800009</v>
      </c>
      <c r="T59" s="39">
        <v>44.772886238000012</v>
      </c>
      <c r="U59" s="39">
        <v>40.893862930000012</v>
      </c>
      <c r="V59" s="16">
        <v>124.94518679000005</v>
      </c>
      <c r="W59" s="39">
        <v>210.61193595800009</v>
      </c>
      <c r="X59" s="39">
        <v>8.5113762480000013</v>
      </c>
      <c r="Y59" s="16">
        <v>146.79201964400005</v>
      </c>
      <c r="Z59" s="39">
        <v>31.608766036000013</v>
      </c>
      <c r="AA59" s="39">
        <v>5.6453940060000001</v>
      </c>
      <c r="AB59" s="39">
        <v>0.92647058800000004</v>
      </c>
      <c r="AC59" s="39">
        <v>13.077549724000001</v>
      </c>
      <c r="AD59" s="39">
        <v>4.0503597119999997</v>
      </c>
      <c r="AE59" s="39">
        <v>210.61193595800009</v>
      </c>
      <c r="AF59" s="39">
        <v>4.7189234180000001</v>
      </c>
      <c r="AG59" s="16">
        <v>205.89301254000009</v>
      </c>
      <c r="AH59" s="39">
        <v>0</v>
      </c>
      <c r="AI59" s="39">
        <v>210.61193595800009</v>
      </c>
      <c r="AJ59" s="39">
        <v>4.7189234180000001</v>
      </c>
      <c r="AK59" s="16">
        <v>101.76303107600003</v>
      </c>
      <c r="AL59" s="39">
        <v>104.12998146400004</v>
      </c>
      <c r="AM59" s="39">
        <v>210.61193595800009</v>
      </c>
      <c r="AN59" s="39">
        <v>4.9768302999999996</v>
      </c>
      <c r="AO59" s="16">
        <v>178.05630832000008</v>
      </c>
      <c r="AP59" s="39">
        <v>27.578797338000001</v>
      </c>
      <c r="AQ59" s="39">
        <v>210.61193595800009</v>
      </c>
      <c r="AR59" s="39">
        <v>0</v>
      </c>
      <c r="AS59" s="16">
        <v>209.68546537000009</v>
      </c>
      <c r="AT59" s="430">
        <v>0.92647058800000004</v>
      </c>
      <c r="AU59" s="431"/>
      <c r="AV59" s="432"/>
      <c r="AW59" s="39">
        <v>210.61193595800009</v>
      </c>
      <c r="AX59" s="39">
        <v>5.6453940060000001</v>
      </c>
      <c r="AY59" s="16">
        <v>175.27689655600008</v>
      </c>
      <c r="AZ59" s="39">
        <v>29.689645396000003</v>
      </c>
      <c r="BA59" s="39">
        <v>0</v>
      </c>
      <c r="BB59" s="39">
        <v>210.61193595800009</v>
      </c>
      <c r="BC59" s="39">
        <v>45.18354306200002</v>
      </c>
      <c r="BD59" s="16">
        <v>54.142749058000014</v>
      </c>
      <c r="BE59" s="39">
        <v>111.28564383800004</v>
      </c>
      <c r="BF59" s="40">
        <v>210.61193595800009</v>
      </c>
    </row>
    <row r="60" spans="1:58" s="264" customFormat="1">
      <c r="A60" s="413"/>
      <c r="B60" s="38" t="s">
        <v>41</v>
      </c>
      <c r="C60" s="39">
        <v>92.516911658000026</v>
      </c>
      <c r="D60" s="39">
        <v>77.048411428000023</v>
      </c>
      <c r="E60" s="39">
        <f t="shared" si="90"/>
        <v>169.56532308600003</v>
      </c>
      <c r="F60" s="39">
        <v>96.63345083400003</v>
      </c>
      <c r="G60" s="39">
        <v>73.85834284000002</v>
      </c>
      <c r="H60" s="39">
        <f t="shared" si="91"/>
        <v>170.49179367400006</v>
      </c>
      <c r="I60" s="39">
        <v>62.482788902000017</v>
      </c>
      <c r="J60" s="39">
        <v>108.00900477200004</v>
      </c>
      <c r="K60" s="39">
        <f t="shared" si="92"/>
        <v>170.49179367400006</v>
      </c>
      <c r="L60" s="39">
        <v>16.009711429999999</v>
      </c>
      <c r="M60" s="39">
        <v>5.9033008879999995</v>
      </c>
      <c r="N60" s="16">
        <v>148.57878135600006</v>
      </c>
      <c r="O60" s="39">
        <v>170.49179367400006</v>
      </c>
      <c r="P60" s="39">
        <v>31.780102440000014</v>
      </c>
      <c r="Q60" s="16">
        <v>95.62040976800003</v>
      </c>
      <c r="R60" s="39">
        <v>43.091281466000005</v>
      </c>
      <c r="S60" s="39">
        <v>170.49179367400006</v>
      </c>
      <c r="T60" s="39">
        <v>30.337818088000006</v>
      </c>
      <c r="U60" s="39">
        <v>36.432846394000002</v>
      </c>
      <c r="V60" s="16">
        <v>103.72112919200003</v>
      </c>
      <c r="W60" s="39">
        <v>170.49179367400006</v>
      </c>
      <c r="X60" s="39">
        <v>0</v>
      </c>
      <c r="Y60" s="16">
        <v>139.29368446200004</v>
      </c>
      <c r="Z60" s="39">
        <v>14.004020312000002</v>
      </c>
      <c r="AA60" s="39">
        <v>9.4378468360000021</v>
      </c>
      <c r="AB60" s="39">
        <v>0.92647058800000004</v>
      </c>
      <c r="AC60" s="39">
        <v>2.7794117640000002</v>
      </c>
      <c r="AD60" s="39">
        <v>4.0503597119999997</v>
      </c>
      <c r="AE60" s="39">
        <v>170.49179367400006</v>
      </c>
      <c r="AF60" s="39">
        <v>0</v>
      </c>
      <c r="AG60" s="16">
        <v>170.49179367400006</v>
      </c>
      <c r="AH60" s="39">
        <v>0</v>
      </c>
      <c r="AI60" s="39">
        <v>170.49179367400006</v>
      </c>
      <c r="AJ60" s="39">
        <v>1.8529411760000001</v>
      </c>
      <c r="AK60" s="16">
        <v>71.920635738000016</v>
      </c>
      <c r="AL60" s="39">
        <v>96.718216760000033</v>
      </c>
      <c r="AM60" s="39">
        <v>170.49179367400006</v>
      </c>
      <c r="AN60" s="39">
        <v>0</v>
      </c>
      <c r="AO60" s="16">
        <v>160.12747625000006</v>
      </c>
      <c r="AP60" s="39">
        <v>10.364317424000003</v>
      </c>
      <c r="AQ60" s="39">
        <v>170.49179367400006</v>
      </c>
      <c r="AR60" s="39">
        <v>0</v>
      </c>
      <c r="AS60" s="16">
        <v>169.56532308600006</v>
      </c>
      <c r="AT60" s="430">
        <v>0.92647058800000004</v>
      </c>
      <c r="AU60" s="431"/>
      <c r="AV60" s="432"/>
      <c r="AW60" s="39">
        <v>170.49179367400006</v>
      </c>
      <c r="AX60" s="39">
        <v>5.6453940060000001</v>
      </c>
      <c r="AY60" s="16">
        <v>130.11374450800005</v>
      </c>
      <c r="AZ60" s="39">
        <v>33.806184572000014</v>
      </c>
      <c r="BA60" s="39">
        <v>0.92647058800000004</v>
      </c>
      <c r="BB60" s="39">
        <v>170.49179367400006</v>
      </c>
      <c r="BC60" s="39">
        <v>41.648997114000011</v>
      </c>
      <c r="BD60" s="16">
        <v>50.610007662000008</v>
      </c>
      <c r="BE60" s="39">
        <v>78.232788898000024</v>
      </c>
      <c r="BF60" s="40">
        <v>170.49179367400006</v>
      </c>
    </row>
    <row r="61" spans="1:58" s="264" customFormat="1" ht="15.75" thickBot="1">
      <c r="A61" s="414"/>
      <c r="B61" s="19" t="s">
        <v>14</v>
      </c>
      <c r="C61" s="41">
        <v>529.03614284799733</v>
      </c>
      <c r="D61" s="41">
        <v>677.08372584799804</v>
      </c>
      <c r="E61" s="41">
        <f t="shared" si="90"/>
        <v>1206.1198686959954</v>
      </c>
      <c r="F61" s="41">
        <v>533.39200244399751</v>
      </c>
      <c r="G61" s="41">
        <v>679.55763772799821</v>
      </c>
      <c r="H61" s="41">
        <f t="shared" si="91"/>
        <v>1212.9496401719957</v>
      </c>
      <c r="I61" s="41">
        <v>320.1497955599994</v>
      </c>
      <c r="J61" s="41">
        <v>892.79984461200206</v>
      </c>
      <c r="K61" s="41">
        <f t="shared" si="92"/>
        <v>1212.9496401720014</v>
      </c>
      <c r="L61" s="41">
        <v>141.45212552200005</v>
      </c>
      <c r="M61" s="41">
        <v>57.935201888000016</v>
      </c>
      <c r="N61" s="24">
        <v>1017.6126724740043</v>
      </c>
      <c r="O61" s="41">
        <v>1216.9999998840076</v>
      </c>
      <c r="P61" s="41">
        <v>230.45307769400011</v>
      </c>
      <c r="Q61" s="24">
        <v>679.92431065399728</v>
      </c>
      <c r="R61" s="41">
        <v>306.62261153599991</v>
      </c>
      <c r="S61" s="41">
        <v>1216.9999998840076</v>
      </c>
      <c r="T61" s="41">
        <v>221.2137692500001</v>
      </c>
      <c r="U61" s="41">
        <v>277.46055539199978</v>
      </c>
      <c r="V61" s="24">
        <v>718.32567524199817</v>
      </c>
      <c r="W61" s="41">
        <v>1216.9999998840076</v>
      </c>
      <c r="X61" s="41">
        <v>26.88984261800001</v>
      </c>
      <c r="Y61" s="24">
        <v>924.68510399200227</v>
      </c>
      <c r="Z61" s="41">
        <v>142.15966670400005</v>
      </c>
      <c r="AA61" s="41">
        <v>52.768448722000024</v>
      </c>
      <c r="AB61" s="41">
        <v>25.294808324000009</v>
      </c>
      <c r="AC61" s="41">
        <v>29.000690676000012</v>
      </c>
      <c r="AD61" s="41">
        <v>16.201438847999999</v>
      </c>
      <c r="AE61" s="41">
        <v>1216.9999998840076</v>
      </c>
      <c r="AF61" s="41">
        <v>23.441867148000007</v>
      </c>
      <c r="AG61" s="24">
        <v>1193.5581327360073</v>
      </c>
      <c r="AH61" s="41">
        <v>0</v>
      </c>
      <c r="AI61" s="41">
        <v>1216.9999998840076</v>
      </c>
      <c r="AJ61" s="41">
        <v>48.544948054000017</v>
      </c>
      <c r="AK61" s="24">
        <v>515.855240735998</v>
      </c>
      <c r="AL61" s="41">
        <v>652.59981109399678</v>
      </c>
      <c r="AM61" s="41">
        <v>1216.9999998840076</v>
      </c>
      <c r="AN61" s="41">
        <v>19.391507436000005</v>
      </c>
      <c r="AO61" s="24">
        <v>1064.8168840120063</v>
      </c>
      <c r="AP61" s="41">
        <v>132.79160843600005</v>
      </c>
      <c r="AQ61" s="41">
        <v>1216.9999998840076</v>
      </c>
      <c r="AR61" s="41">
        <v>0</v>
      </c>
      <c r="AS61" s="24">
        <v>1195.6689807940074</v>
      </c>
      <c r="AT61" s="424">
        <v>21.331019090000005</v>
      </c>
      <c r="AU61" s="425"/>
      <c r="AV61" s="426"/>
      <c r="AW61" s="41">
        <v>1216.9999998840076</v>
      </c>
      <c r="AX61" s="41">
        <v>64.831152828000015</v>
      </c>
      <c r="AY61" s="24">
        <v>974.11073418400372</v>
      </c>
      <c r="AZ61" s="41">
        <v>169.03092286000006</v>
      </c>
      <c r="BA61" s="41">
        <v>9.0271900120000002</v>
      </c>
      <c r="BB61" s="41">
        <v>1216.9999998840076</v>
      </c>
      <c r="BC61" s="41">
        <v>285.79062429999976</v>
      </c>
      <c r="BD61" s="24">
        <v>282.0285334199998</v>
      </c>
      <c r="BE61" s="41">
        <v>649.18084216399723</v>
      </c>
      <c r="BF61" s="42">
        <v>1216.9999998840076</v>
      </c>
    </row>
    <row r="62" spans="1:58" s="264" customFormat="1" ht="15.75" thickTop="1"/>
    <row r="63" spans="1:58" s="264" customFormat="1">
      <c r="A63" s="335" t="s">
        <v>67</v>
      </c>
      <c r="B63" s="335"/>
      <c r="C63" s="66" t="s">
        <v>81</v>
      </c>
    </row>
    <row r="64" spans="1:58" s="264" customFormat="1">
      <c r="A64" s="46" t="s">
        <v>65</v>
      </c>
      <c r="B64" s="30"/>
      <c r="C64" s="44"/>
    </row>
    <row r="65" spans="1:58" s="264" customFormat="1">
      <c r="A65" s="29"/>
      <c r="B65" s="50" t="s">
        <v>37</v>
      </c>
      <c r="C65" s="15">
        <f>E56*C$61/$E$61</f>
        <v>120.11701509528162</v>
      </c>
      <c r="D65" s="15">
        <f>E56*D$61/$E$61</f>
        <v>153.73103939671853</v>
      </c>
      <c r="E65" s="59"/>
      <c r="F65" s="15">
        <f>H56*F$61/$H$61</f>
        <v>122.20523154387868</v>
      </c>
      <c r="G65" s="15">
        <f>H56*G$61/$H$61</f>
        <v>155.69318266012144</v>
      </c>
      <c r="H65" s="59"/>
      <c r="I65" s="15">
        <f>K56*I$61/$H$61</f>
        <v>73.34939353396642</v>
      </c>
      <c r="J65" s="15">
        <f>K56*J$61/$H$61</f>
        <v>204.54902067003502</v>
      </c>
      <c r="L65" s="15">
        <f>O56*L$61/$O$61</f>
        <v>32.300181899831983</v>
      </c>
      <c r="M65" s="15">
        <f>O56*M$61/$O$61</f>
        <v>13.229335031058577</v>
      </c>
      <c r="N65" s="15">
        <f>O56*N$61/$O$61</f>
        <v>232.36889727310859</v>
      </c>
      <c r="P65" s="15">
        <f>S56*P$61/$O$61</f>
        <v>52.623290752422115</v>
      </c>
      <c r="Q65" s="15">
        <f>S56*Q$61/$O$61</f>
        <v>155.25874094289438</v>
      </c>
      <c r="R65" s="15">
        <f>S56*R$61/$O$61</f>
        <v>70.016382508681048</v>
      </c>
      <c r="T65" s="15">
        <f>W56*T$61/$O$61</f>
        <v>50.513521512344923</v>
      </c>
      <c r="U65" s="15">
        <f>W56*U$61/$O$61</f>
        <v>63.357311713185524</v>
      </c>
      <c r="V65" s="15">
        <f>W56*V$61/$O$61</f>
        <v>164.02758097846728</v>
      </c>
      <c r="X65" s="15">
        <f>AE56*X$61/$O$61</f>
        <v>6.1402174383315975</v>
      </c>
      <c r="Y65" s="15">
        <f>AE56*Y$61/$O$61</f>
        <v>211.14915699419052</v>
      </c>
      <c r="Z65" s="15">
        <f>AE56*Z$61/$O$61</f>
        <v>32.461746873111004</v>
      </c>
      <c r="AA65" s="15">
        <f>AE56*AA$61/$O$61</f>
        <v>12.049521956652871</v>
      </c>
      <c r="AB65" s="15">
        <f>AE56*AB$61/$O$61</f>
        <v>5.7759959913752752</v>
      </c>
      <c r="AC65" s="15">
        <f>AE56*AC$61/$O$61</f>
        <v>6.6222234596953626</v>
      </c>
      <c r="AD65" s="15">
        <f>AE56*AD$61/$O$61</f>
        <v>3.6995514906420692</v>
      </c>
      <c r="AF65" s="15">
        <f>AI56*AF$61/$O$61</f>
        <v>5.3528822572152324</v>
      </c>
      <c r="AG65" s="15">
        <f>AI56*AG$61/$O$61</f>
        <v>272.54553194678459</v>
      </c>
      <c r="AH65" s="15">
        <f>AI56*AH$61/$O$61</f>
        <v>0</v>
      </c>
      <c r="AJ65" s="15">
        <f>AM56*AJ$61/$O$61</f>
        <v>11.085097849718933</v>
      </c>
      <c r="AK65" s="15">
        <f>AM56*AK$61/$O$61</f>
        <v>117.7940454996053</v>
      </c>
      <c r="AL65" s="15">
        <f>AM56*AL$61/$O$61</f>
        <v>149.01927085467273</v>
      </c>
      <c r="AN65" s="15">
        <f>AQ56*AN$61/$O$61</f>
        <v>4.4279943845547134</v>
      </c>
      <c r="AO65" s="15">
        <f>AQ56*AO$61/$O$61</f>
        <v>243.14784183466259</v>
      </c>
      <c r="AP65" s="15">
        <f>AQ56*AP$61/$O$61</f>
        <v>30.322577984782335</v>
      </c>
      <c r="AR65" s="15">
        <f>AW56*AR$61/$O$61</f>
        <v>0</v>
      </c>
      <c r="AS65" s="15">
        <f>AW56*AS$61/$O$61</f>
        <v>273.02753796814841</v>
      </c>
      <c r="AT65" s="336">
        <f>AW56*AT$61/$AW$61</f>
        <v>4.8708762358514663</v>
      </c>
      <c r="AU65" s="336"/>
      <c r="AV65" s="336"/>
      <c r="AW65" s="15"/>
      <c r="AX65" s="15">
        <f>BB56*AX$61/$O$61</f>
        <v>14.804005393291305</v>
      </c>
      <c r="AY65" s="15">
        <f>BB56*AY$61/$O$61</f>
        <v>222.43535605146224</v>
      </c>
      <c r="AZ65" s="15">
        <f>BB56*AZ$61/$O$61</f>
        <v>38.597720146844452</v>
      </c>
      <c r="BA65" s="15">
        <f>BB56*BA$61/$O$61</f>
        <v>2.0613326124010567</v>
      </c>
      <c r="BC65" s="15">
        <f>BF56*BC$61/$O$61</f>
        <v>65.25945874684524</v>
      </c>
      <c r="BD65" s="15">
        <f>BF56*BD$61/$O$61</f>
        <v>64.400396224459882</v>
      </c>
      <c r="BE65" s="15">
        <f>BF56*BE$61/$O$61</f>
        <v>148.2385592326923</v>
      </c>
    </row>
    <row r="66" spans="1:58" s="264" customFormat="1">
      <c r="A66" s="29"/>
      <c r="B66" s="50" t="s">
        <v>38</v>
      </c>
      <c r="C66" s="15">
        <f t="shared" ref="C66:C69" si="93">E57*C$61/$E$61</f>
        <v>130.40003088190639</v>
      </c>
      <c r="D66" s="15">
        <f t="shared" ref="D66:D69" si="94">E57*D$61/$E$61</f>
        <v>166.89169531009372</v>
      </c>
      <c r="E66" s="59"/>
      <c r="F66" s="15">
        <f t="shared" ref="F66:F69" si="95">H57*F$61/$H$61</f>
        <v>130.73339889123341</v>
      </c>
      <c r="G66" s="15">
        <f t="shared" ref="G66:G69" si="96">H57*G$61/$H$61</f>
        <v>166.55832730076668</v>
      </c>
      <c r="H66" s="59"/>
      <c r="I66" s="15">
        <f t="shared" ref="I66:I69" si="97">K57*I$61/$H$61</f>
        <v>78.468126136343116</v>
      </c>
      <c r="J66" s="15">
        <f t="shared" ref="J66:J69" si="98">K57*J$61/$H$61</f>
        <v>218.8236000556584</v>
      </c>
      <c r="L66" s="15">
        <f t="shared" ref="L66:L69" si="99">O57*L$61/$O$61</f>
        <v>34.554269986828992</v>
      </c>
      <c r="M66" s="15">
        <f t="shared" ref="M66:M69" si="100">O57*M$61/$O$61</f>
        <v>14.152552323917114</v>
      </c>
      <c r="N66" s="15">
        <f t="shared" ref="N66:N69" si="101">O57*N$61/$O$61</f>
        <v>248.58490388125304</v>
      </c>
      <c r="P66" s="15">
        <f t="shared" ref="P66:P69" si="102">S57*P$61/$O$61</f>
        <v>56.29563950734449</v>
      </c>
      <c r="Q66" s="15">
        <f t="shared" ref="Q66:Q69" si="103">S57*Q$61/$O$61</f>
        <v>166.09356780073793</v>
      </c>
      <c r="R66" s="15">
        <f t="shared" ref="R66:R69" si="104">S57*R$61/$O$61</f>
        <v>74.902518883915022</v>
      </c>
      <c r="T66" s="15">
        <f t="shared" ref="T66:T69" si="105">W57*T$61/$O$61</f>
        <v>54.038638721478513</v>
      </c>
      <c r="U66" s="15">
        <f t="shared" ref="U66:U69" si="106">W57*U$61/$O$61</f>
        <v>67.778740731750574</v>
      </c>
      <c r="V66" s="15">
        <f t="shared" ref="V66:V69" si="107">W57*V$61/$O$61</f>
        <v>175.4743467387685</v>
      </c>
      <c r="X66" s="15">
        <f t="shared" ref="X66:X69" si="108">AE57*X$61/$O$61</f>
        <v>6.5687162939181194</v>
      </c>
      <c r="Y66" s="15">
        <f t="shared" ref="Y66:Y69" si="109">AE57*Y$61/$O$61</f>
        <v>225.8843309581037</v>
      </c>
      <c r="Z66" s="15">
        <f t="shared" ref="Z66:Z69" si="110">AE57*Z$61/$O$61</f>
        <v>34.727109871273321</v>
      </c>
      <c r="AA66" s="15">
        <f t="shared" ref="AA66:AA68" si="111">AE57*AA$61/$O$61</f>
        <v>12.890405267487765</v>
      </c>
      <c r="AB66" s="15">
        <f t="shared" ref="AB66:AB69" si="112">AE57*AB$61/$O$61</f>
        <v>6.1790774289683297</v>
      </c>
      <c r="AC66" s="15">
        <f t="shared" ref="AC66:AC69" si="113">AE57*AC$61/$O$61</f>
        <v>7.0843594023418346</v>
      </c>
      <c r="AD66" s="15">
        <f t="shared" ref="AD66:AD69" si="114">AE57*AD$61/$O$61</f>
        <v>3.9577269699055986</v>
      </c>
      <c r="AF66" s="15">
        <f t="shared" ref="AF66:AF69" si="115">AI57*AF$61/$O$61</f>
        <v>5.7264364422815772</v>
      </c>
      <c r="AG66" s="15">
        <f t="shared" ref="AG66:AG69" si="116">AI57*AG$61/$O$61</f>
        <v>291.56528974971826</v>
      </c>
      <c r="AH66" s="15">
        <f t="shared" ref="AH66:AH69" si="117">AI57*AH$61/$O$61</f>
        <v>0</v>
      </c>
      <c r="AJ66" s="15">
        <f t="shared" ref="AJ66:AJ69" si="118">AM57*AJ$61/$O$61</f>
        <v>11.858678230279498</v>
      </c>
      <c r="AK66" s="15">
        <f t="shared" ref="AK66:AK69" si="119">AM57*AK$61/$O$61</f>
        <v>126.01437551208814</v>
      </c>
      <c r="AL66" s="15">
        <f t="shared" ref="AL66:AL69" si="120">AM57*AL$61/$O$61</f>
        <v>159.41867244962918</v>
      </c>
      <c r="AN66" s="15">
        <f t="shared" ref="AN66:AN69" si="121">AQ57*AN$61/$O$61</f>
        <v>4.7370046998051771</v>
      </c>
      <c r="AO66" s="15">
        <f t="shared" ref="AO66:AO69" si="122">AQ57*AO$61/$O$61</f>
        <v>260.11606372759854</v>
      </c>
      <c r="AP66" s="15">
        <f t="shared" ref="AP66:AP69" si="123">AQ57*AP$61/$O$61</f>
        <v>32.438657764595916</v>
      </c>
      <c r="AR66" s="15">
        <f t="shared" ref="AR66:AR69" si="124">AW57*AR$61/$O$61</f>
        <v>0</v>
      </c>
      <c r="AS66" s="15">
        <f t="shared" ref="AS66:AS69" si="125">AW57*AS$61/$O$61</f>
        <v>292.08093285814203</v>
      </c>
      <c r="AT66" s="336">
        <f t="shared" ref="AT66:AT69" si="126">AW57*AT$61/$AW$61</f>
        <v>5.210793333857862</v>
      </c>
      <c r="AU66" s="336"/>
      <c r="AV66" s="336"/>
      <c r="AW66" s="15"/>
      <c r="AX66" s="15">
        <f t="shared" ref="AX66:AX69" si="127">BB57*AX$61/$O$61</f>
        <v>15.837112027190196</v>
      </c>
      <c r="AY66" s="15">
        <f t="shared" ref="AY66:AY69" si="128">BB57*AY$61/$O$61</f>
        <v>237.95814436755975</v>
      </c>
      <c r="AZ66" s="15">
        <f t="shared" ref="AZ66:AZ69" si="129">BB57*AZ$61/$O$61</f>
        <v>41.2912858189529</v>
      </c>
      <c r="BA66" s="15">
        <f t="shared" ref="BA66:BA69" si="130">BB57*BA$61/$O$61</f>
        <v>2.2051839782961755</v>
      </c>
      <c r="BC66" s="15">
        <f t="shared" ref="BC66:BC69" si="131">BF57*BC$61/$O$61</f>
        <v>69.813630267653323</v>
      </c>
      <c r="BD66" s="15">
        <f t="shared" ref="BD66:BD69" si="132">BF57*BD$61/$O$61</f>
        <v>68.894617538061752</v>
      </c>
      <c r="BE66" s="15">
        <f t="shared" ref="BE66:BE69" si="133">BF57*BE$61/$O$61</f>
        <v>158.58347838628225</v>
      </c>
    </row>
    <row r="67" spans="1:58" s="264" customFormat="1">
      <c r="A67" s="29"/>
      <c r="B67" s="50" t="s">
        <v>39</v>
      </c>
      <c r="C67" s="15">
        <f t="shared" si="93"/>
        <v>113.94624406452751</v>
      </c>
      <c r="D67" s="15">
        <f t="shared" si="94"/>
        <v>145.83341520347258</v>
      </c>
      <c r="E67" s="59"/>
      <c r="F67" s="15">
        <f t="shared" si="95"/>
        <v>114.64496137992857</v>
      </c>
      <c r="G67" s="15">
        <f t="shared" si="96"/>
        <v>146.06116847607149</v>
      </c>
      <c r="H67" s="59"/>
      <c r="I67" s="15">
        <f t="shared" si="97"/>
        <v>68.811607184946098</v>
      </c>
      <c r="J67" s="15">
        <f t="shared" si="98"/>
        <v>191.89452267105523</v>
      </c>
      <c r="L67" s="15">
        <f t="shared" si="99"/>
        <v>30.301919645242855</v>
      </c>
      <c r="M67" s="15">
        <f t="shared" si="100"/>
        <v>12.410897508698504</v>
      </c>
      <c r="N67" s="15">
        <f t="shared" si="101"/>
        <v>217.99331270205798</v>
      </c>
      <c r="P67" s="15">
        <f t="shared" si="102"/>
        <v>49.367732132073243</v>
      </c>
      <c r="Q67" s="15">
        <f t="shared" si="103"/>
        <v>145.65360365037552</v>
      </c>
      <c r="R67" s="15">
        <f t="shared" si="104"/>
        <v>65.684794073549043</v>
      </c>
      <c r="T67" s="15">
        <f t="shared" si="105"/>
        <v>47.388484517273994</v>
      </c>
      <c r="U67" s="15">
        <f t="shared" si="106"/>
        <v>59.43768906395966</v>
      </c>
      <c r="V67" s="15">
        <f t="shared" si="107"/>
        <v>153.87995627476434</v>
      </c>
      <c r="X67" s="15">
        <f t="shared" si="108"/>
        <v>5.7603507001182175</v>
      </c>
      <c r="Y67" s="15">
        <f t="shared" si="109"/>
        <v>198.08633921135936</v>
      </c>
      <c r="Z67" s="15">
        <f t="shared" si="110"/>
        <v>30.453489343920371</v>
      </c>
      <c r="AA67" s="15">
        <f t="shared" si="111"/>
        <v>11.30407399024536</v>
      </c>
      <c r="AB67" s="15">
        <f t="shared" si="112"/>
        <v>5.4186619426687761</v>
      </c>
      <c r="AC67" s="15">
        <f t="shared" si="113"/>
        <v>6.2125372473389939</v>
      </c>
      <c r="AD67" s="15">
        <f t="shared" si="114"/>
        <v>3.4706774203478252</v>
      </c>
      <c r="AF67" s="15">
        <f t="shared" si="115"/>
        <v>5.0217242903336663</v>
      </c>
      <c r="AG67" s="15">
        <f t="shared" si="116"/>
        <v>255.68440556566628</v>
      </c>
      <c r="AH67" s="15">
        <f t="shared" si="117"/>
        <v>0</v>
      </c>
      <c r="AJ67" s="15">
        <f t="shared" si="118"/>
        <v>10.399314324096258</v>
      </c>
      <c r="AK67" s="15">
        <f t="shared" si="119"/>
        <v>110.50667493100673</v>
      </c>
      <c r="AL67" s="15">
        <f t="shared" si="120"/>
        <v>139.80014060089431</v>
      </c>
      <c r="AN67" s="15">
        <f t="shared" si="121"/>
        <v>4.1540549352467098</v>
      </c>
      <c r="AO67" s="15">
        <f t="shared" si="122"/>
        <v>228.10541402017577</v>
      </c>
      <c r="AP67" s="15">
        <f t="shared" si="123"/>
        <v>28.446660900577267</v>
      </c>
      <c r="AR67" s="15">
        <f t="shared" si="124"/>
        <v>0</v>
      </c>
      <c r="AS67" s="15">
        <f t="shared" si="125"/>
        <v>256.13659211288712</v>
      </c>
      <c r="AT67" s="336">
        <f t="shared" si="126"/>
        <v>4.5695377431128916</v>
      </c>
      <c r="AU67" s="336"/>
      <c r="AV67" s="336"/>
      <c r="AW67" s="15"/>
      <c r="AX67" s="15">
        <f t="shared" si="127"/>
        <v>13.888150328267603</v>
      </c>
      <c r="AY67" s="15">
        <f t="shared" si="128"/>
        <v>208.67431354519559</v>
      </c>
      <c r="AZ67" s="15">
        <f t="shared" si="129"/>
        <v>36.209858446194552</v>
      </c>
      <c r="BA67" s="15">
        <f t="shared" si="130"/>
        <v>1.9338075363414668</v>
      </c>
      <c r="BC67" s="15">
        <f t="shared" si="131"/>
        <v>61.22215909407096</v>
      </c>
      <c r="BD67" s="15">
        <f t="shared" si="132"/>
        <v>60.416242780525508</v>
      </c>
      <c r="BE67" s="15">
        <f t="shared" si="133"/>
        <v>139.06772798140125</v>
      </c>
    </row>
    <row r="68" spans="1:58" s="264" customFormat="1">
      <c r="A68" s="29"/>
      <c r="B68" s="50" t="s">
        <v>40</v>
      </c>
      <c r="C68" s="15">
        <f t="shared" si="93"/>
        <v>90.197007739426482</v>
      </c>
      <c r="D68" s="15">
        <f t="shared" si="94"/>
        <v>115.43809791857359</v>
      </c>
      <c r="E68" s="59"/>
      <c r="F68" s="15">
        <f t="shared" si="95"/>
        <v>90.835010071992116</v>
      </c>
      <c r="G68" s="15">
        <f t="shared" si="96"/>
        <v>115.72656617400796</v>
      </c>
      <c r="H68" s="59"/>
      <c r="I68" s="15">
        <f t="shared" si="97"/>
        <v>54.52052106329068</v>
      </c>
      <c r="J68" s="15">
        <f t="shared" si="98"/>
        <v>152.04105518271038</v>
      </c>
      <c r="L68" s="15">
        <f t="shared" si="99"/>
        <v>24.479462616599747</v>
      </c>
      <c r="M68" s="15">
        <f t="shared" si="100"/>
        <v>10.026166829015796</v>
      </c>
      <c r="N68" s="15">
        <f t="shared" si="101"/>
        <v>176.10630651238398</v>
      </c>
      <c r="P68" s="15">
        <f t="shared" si="102"/>
        <v>39.881814991979262</v>
      </c>
      <c r="Q68" s="15">
        <f t="shared" si="103"/>
        <v>117.6665368820012</v>
      </c>
      <c r="R68" s="15">
        <f t="shared" si="104"/>
        <v>53.063584084017847</v>
      </c>
      <c r="T68" s="15">
        <f t="shared" si="105"/>
        <v>38.28287609428871</v>
      </c>
      <c r="U68" s="15">
        <f t="shared" si="106"/>
        <v>48.016848585587987</v>
      </c>
      <c r="V68" s="15">
        <f t="shared" si="107"/>
        <v>124.31221127812175</v>
      </c>
      <c r="X68" s="15">
        <f t="shared" si="108"/>
        <v>4.6535101166168378</v>
      </c>
      <c r="Y68" s="15">
        <f t="shared" si="109"/>
        <v>160.02442064243374</v>
      </c>
      <c r="Z68" s="15">
        <f t="shared" si="110"/>
        <v>24.601908481945053</v>
      </c>
      <c r="AA68" s="15">
        <f t="shared" si="111"/>
        <v>9.1320173737881056</v>
      </c>
      <c r="AB68" s="15">
        <f t="shared" si="112"/>
        <v>4.3774762130747176</v>
      </c>
      <c r="AC68" s="15">
        <f t="shared" si="113"/>
        <v>5.0188098668641157</v>
      </c>
      <c r="AD68" s="15">
        <f t="shared" si="114"/>
        <v>2.803793263276622</v>
      </c>
      <c r="AF68" s="15">
        <f t="shared" si="115"/>
        <v>4.056809386180019</v>
      </c>
      <c r="AG68" s="15">
        <f t="shared" si="116"/>
        <v>206.55512657182004</v>
      </c>
      <c r="AH68" s="15">
        <f t="shared" si="117"/>
        <v>0</v>
      </c>
      <c r="AJ68" s="15">
        <f t="shared" si="118"/>
        <v>8.4011055806145905</v>
      </c>
      <c r="AK68" s="15">
        <f t="shared" si="119"/>
        <v>89.27302459806387</v>
      </c>
      <c r="AL68" s="15">
        <f t="shared" si="120"/>
        <v>112.93780577931942</v>
      </c>
      <c r="AN68" s="15">
        <f t="shared" si="121"/>
        <v>3.3558610703608629</v>
      </c>
      <c r="AO68" s="15">
        <f t="shared" si="122"/>
        <v>184.27538652745145</v>
      </c>
      <c r="AP68" s="15">
        <f t="shared" si="123"/>
        <v>22.980688360187553</v>
      </c>
      <c r="AR68" s="15">
        <f t="shared" si="124"/>
        <v>0</v>
      </c>
      <c r="AS68" s="15">
        <f t="shared" si="125"/>
        <v>206.92042632206733</v>
      </c>
      <c r="AT68" s="336">
        <f t="shared" si="126"/>
        <v>3.6915096359327406</v>
      </c>
      <c r="AU68" s="336"/>
      <c r="AV68" s="336"/>
      <c r="AW68" s="15"/>
      <c r="AX68" s="15">
        <f t="shared" si="127"/>
        <v>11.219568289889434</v>
      </c>
      <c r="AY68" s="15">
        <f t="shared" si="128"/>
        <v>168.57793556574825</v>
      </c>
      <c r="AZ68" s="15">
        <f t="shared" si="129"/>
        <v>29.252202057276108</v>
      </c>
      <c r="BA68" s="15">
        <f t="shared" si="130"/>
        <v>1.5622300450856605</v>
      </c>
      <c r="BC68" s="15">
        <f t="shared" si="131"/>
        <v>49.458436046183415</v>
      </c>
      <c r="BD68" s="15">
        <f t="shared" si="132"/>
        <v>48.807375040791264</v>
      </c>
      <c r="BE68" s="15">
        <f t="shared" si="133"/>
        <v>112.34612487102353</v>
      </c>
    </row>
    <row r="69" spans="1:58" s="264" customFormat="1" ht="24" customHeight="1">
      <c r="A69" s="29"/>
      <c r="B69" s="50" t="s">
        <v>41</v>
      </c>
      <c r="C69" s="15">
        <f t="shared" si="93"/>
        <v>74.375845066857565</v>
      </c>
      <c r="D69" s="15">
        <f t="shared" si="94"/>
        <v>95.18947801914247</v>
      </c>
      <c r="E69" s="59"/>
      <c r="F69" s="15">
        <f t="shared" si="95"/>
        <v>74.97340055696678</v>
      </c>
      <c r="G69" s="15">
        <f t="shared" si="96"/>
        <v>95.518393117033284</v>
      </c>
      <c r="H69" s="59"/>
      <c r="I69" s="15">
        <f t="shared" si="97"/>
        <v>45.000147641454333</v>
      </c>
      <c r="J69" s="15">
        <f t="shared" si="98"/>
        <v>125.49164603254654</v>
      </c>
      <c r="L69" s="15">
        <f t="shared" si="99"/>
        <v>19.816291373495588</v>
      </c>
      <c r="M69" s="15">
        <f t="shared" si="100"/>
        <v>8.1162501953096644</v>
      </c>
      <c r="N69" s="15">
        <f t="shared" si="101"/>
        <v>142.55925210519436</v>
      </c>
      <c r="P69" s="15">
        <f t="shared" si="102"/>
        <v>32.284600310179577</v>
      </c>
      <c r="Q69" s="15">
        <f t="shared" si="103"/>
        <v>95.251861377984</v>
      </c>
      <c r="R69" s="15">
        <f t="shared" si="104"/>
        <v>42.955331985835059</v>
      </c>
      <c r="T69" s="15">
        <f t="shared" si="105"/>
        <v>30.990248404612583</v>
      </c>
      <c r="U69" s="15">
        <f t="shared" si="106"/>
        <v>38.869965297514312</v>
      </c>
      <c r="V69" s="15">
        <f t="shared" si="107"/>
        <v>100.63157997187184</v>
      </c>
      <c r="X69" s="15">
        <f t="shared" si="108"/>
        <v>3.7670480690150705</v>
      </c>
      <c r="Y69" s="15">
        <f t="shared" si="109"/>
        <v>129.54085618590921</v>
      </c>
      <c r="Z69" s="15">
        <f t="shared" si="110"/>
        <v>19.91541213374941</v>
      </c>
      <c r="AA69" s="15">
        <f>AE60*AA$61/$O$61</f>
        <v>7.3924301338255933</v>
      </c>
      <c r="AB69" s="15">
        <f t="shared" si="112"/>
        <v>3.5435967479127517</v>
      </c>
      <c r="AC69" s="15">
        <f t="shared" si="113"/>
        <v>4.062760699759524</v>
      </c>
      <c r="AD69" s="15">
        <f t="shared" si="114"/>
        <v>2.2696897038277828</v>
      </c>
      <c r="AF69" s="15">
        <f t="shared" si="115"/>
        <v>3.2840147719893658</v>
      </c>
      <c r="AG69" s="15">
        <f t="shared" si="116"/>
        <v>167.20777890201066</v>
      </c>
      <c r="AH69" s="15">
        <f t="shared" si="117"/>
        <v>0</v>
      </c>
      <c r="AJ69" s="15">
        <f t="shared" si="118"/>
        <v>6.8007520692904331</v>
      </c>
      <c r="AK69" s="15">
        <f t="shared" si="119"/>
        <v>72.267120195230774</v>
      </c>
      <c r="AL69" s="15">
        <f t="shared" si="120"/>
        <v>91.423921409477074</v>
      </c>
      <c r="AN69" s="15">
        <f t="shared" si="121"/>
        <v>2.7165923460324199</v>
      </c>
      <c r="AO69" s="15">
        <f t="shared" si="122"/>
        <v>149.17217790211132</v>
      </c>
      <c r="AP69" s="15">
        <f t="shared" si="123"/>
        <v>18.603023425856151</v>
      </c>
      <c r="AR69" s="15">
        <f t="shared" si="124"/>
        <v>0</v>
      </c>
      <c r="AS69" s="15">
        <f t="shared" si="125"/>
        <v>167.50349153275513</v>
      </c>
      <c r="AT69" s="336">
        <f t="shared" si="126"/>
        <v>2.9883021412449118</v>
      </c>
      <c r="AU69" s="336"/>
      <c r="AV69" s="336"/>
      <c r="AW69" s="15"/>
      <c r="AX69" s="15">
        <f t="shared" si="127"/>
        <v>9.0823167893610712</v>
      </c>
      <c r="AY69" s="15">
        <f t="shared" si="128"/>
        <v>136.46498465403187</v>
      </c>
      <c r="AZ69" s="15">
        <f t="shared" si="129"/>
        <v>23.679856390731008</v>
      </c>
      <c r="BA69" s="15">
        <f t="shared" si="130"/>
        <v>1.2646358398755844</v>
      </c>
      <c r="BC69" s="15">
        <f t="shared" si="131"/>
        <v>40.03694014524504</v>
      </c>
      <c r="BD69" s="15">
        <f t="shared" si="132"/>
        <v>39.509901836159642</v>
      </c>
      <c r="BE69" s="15">
        <f t="shared" si="133"/>
        <v>90.944951692593875</v>
      </c>
    </row>
    <row r="70" spans="1:58" s="264" customFormat="1">
      <c r="A70" s="29"/>
      <c r="B70" s="51"/>
      <c r="C70" s="44"/>
      <c r="D70" s="44"/>
      <c r="E70" s="30"/>
      <c r="F70" s="44"/>
      <c r="G70" s="44"/>
      <c r="H70" s="27"/>
      <c r="I70" s="44"/>
      <c r="J70" s="71"/>
      <c r="BF70" s="265"/>
    </row>
    <row r="71" spans="1:58" s="309" customFormat="1">
      <c r="A71" s="298" t="s">
        <v>75</v>
      </c>
      <c r="B71" s="298">
        <f>CHITEST(C56:D60,C65:D69)</f>
        <v>4.9549942270797889E-3</v>
      </c>
      <c r="C71" s="299"/>
      <c r="D71" s="300"/>
      <c r="E71" s="298">
        <f>CHITEST(F56:G60,F65:G69)</f>
        <v>5.0821381882592649E-23</v>
      </c>
      <c r="F71" s="301"/>
      <c r="G71" s="302"/>
      <c r="H71" s="298">
        <f>CHITEST(I56:J60,I65:J69)</f>
        <v>6.7929092504146979E-10</v>
      </c>
      <c r="I71" s="301"/>
      <c r="J71" s="303"/>
      <c r="K71" s="298">
        <f>CHITEST(L56:N60,L65:N69)</f>
        <v>4.9995971343607844E-3</v>
      </c>
      <c r="L71" s="298"/>
      <c r="M71" s="304"/>
      <c r="N71" s="300"/>
      <c r="O71" s="298">
        <f>CHITEST(P56:R60,P65:R69)</f>
        <v>2.1377089891317758E-2</v>
      </c>
      <c r="P71" s="305"/>
      <c r="Q71" s="306"/>
      <c r="R71" s="305"/>
      <c r="S71" s="298">
        <f>CHITEST(T56:V60,T65:V69)</f>
        <v>4.597063677775088E-2</v>
      </c>
      <c r="T71" s="305"/>
      <c r="U71" s="305"/>
      <c r="V71" s="306"/>
      <c r="W71" s="298">
        <f>CHITEST(X56:AD60,X65:AD69)</f>
        <v>6.1455183408366515E-16</v>
      </c>
      <c r="X71" s="307"/>
      <c r="Y71" s="306"/>
      <c r="Z71" s="307"/>
      <c r="AA71" s="307"/>
      <c r="AB71" s="307"/>
      <c r="AC71" s="307"/>
      <c r="AD71" s="307"/>
      <c r="AE71" s="298">
        <f>CHITEST(AF56:AG60,AF65:AG69)</f>
        <v>1.5176759322214953E-8</v>
      </c>
      <c r="AF71" s="307"/>
      <c r="AG71" s="306"/>
      <c r="AH71" s="307"/>
      <c r="AI71" s="298">
        <f>CHITEST(AJ56:AL60,AJ65:AL69)</f>
        <v>1.6696867241572666E-8</v>
      </c>
      <c r="AJ71" s="307"/>
      <c r="AK71" s="306"/>
      <c r="AL71" s="307"/>
      <c r="AM71" s="298">
        <f>CHITEST(AN56:AP60,AN65:AP69)</f>
        <v>1.6234217434904684E-5</v>
      </c>
      <c r="AN71" s="307"/>
      <c r="AO71" s="306"/>
      <c r="AP71" s="307"/>
      <c r="AQ71" s="298">
        <f>CHITEST(AS56:AV60,AS65:AV69)</f>
        <v>0.18495057941361634</v>
      </c>
      <c r="AR71" s="307"/>
      <c r="AS71" s="306"/>
      <c r="AT71" s="307"/>
      <c r="AU71" s="307"/>
      <c r="AV71" s="307"/>
      <c r="AW71" s="298">
        <f>CHITEST(AX56:BA60,AX65:BA69)</f>
        <v>6.5387077934461768E-4</v>
      </c>
      <c r="AX71" s="307"/>
      <c r="AY71" s="306"/>
      <c r="AZ71" s="307"/>
      <c r="BA71" s="307"/>
      <c r="BB71" s="298">
        <f>CHITEST(BC56:BE60,BC65:BE69)</f>
        <v>2.3943896529892354E-3</v>
      </c>
      <c r="BC71" s="307"/>
      <c r="BD71" s="306"/>
      <c r="BE71" s="307"/>
      <c r="BF71" s="308"/>
    </row>
    <row r="72" spans="1:58" s="264" customFormat="1"/>
    <row r="73" spans="1:58">
      <c r="A73" s="48" t="s">
        <v>71</v>
      </c>
      <c r="B73" s="48"/>
      <c r="C73" s="48" t="s">
        <v>76</v>
      </c>
      <c r="D73" s="48" t="s">
        <v>77</v>
      </c>
      <c r="E73" s="48" t="s">
        <v>114</v>
      </c>
    </row>
    <row r="74" spans="1:58">
      <c r="A74" s="48" t="s">
        <v>113</v>
      </c>
      <c r="B74" s="48"/>
      <c r="C74" s="63">
        <v>329</v>
      </c>
      <c r="D74" s="63">
        <v>328.1216105176664</v>
      </c>
      <c r="E74" s="64">
        <f>((C74-D74)*(C74-D74))/D74</f>
        <v>2.3514698756263498E-3</v>
      </c>
    </row>
    <row r="75" spans="1:58">
      <c r="A75" s="48"/>
      <c r="B75" s="48"/>
      <c r="C75" s="63">
        <v>243</v>
      </c>
      <c r="D75" s="63">
        <v>229.22514379622021</v>
      </c>
      <c r="E75" s="64">
        <f t="shared" ref="E75:E83" si="134">((C75-D75)*(C75-D75))/D75</f>
        <v>0.82777421487188263</v>
      </c>
    </row>
    <row r="76" spans="1:58">
      <c r="A76" s="48"/>
      <c r="B76" s="48"/>
      <c r="C76" s="63">
        <v>162</v>
      </c>
      <c r="D76" s="63">
        <v>164.82744453574364</v>
      </c>
      <c r="E76" s="64">
        <f t="shared" si="134"/>
        <v>4.8501890114379109E-2</v>
      </c>
    </row>
    <row r="77" spans="1:58">
      <c r="A77" s="48"/>
      <c r="B77" s="48"/>
      <c r="C77" s="63">
        <v>128</v>
      </c>
      <c r="D77" s="63">
        <v>136.4617912900575</v>
      </c>
      <c r="E77" s="64">
        <f t="shared" si="134"/>
        <v>0.5247030041126971</v>
      </c>
    </row>
    <row r="78" spans="1:58">
      <c r="A78" s="48"/>
      <c r="B78" s="48"/>
      <c r="C78" s="63">
        <v>71</v>
      </c>
      <c r="D78" s="63">
        <v>74.364009860312237</v>
      </c>
      <c r="E78" s="64">
        <f t="shared" si="134"/>
        <v>0.15217794685272287</v>
      </c>
    </row>
    <row r="79" spans="1:58">
      <c r="A79" s="48"/>
      <c r="B79" s="48"/>
      <c r="C79" s="63">
        <v>99</v>
      </c>
      <c r="D79" s="65">
        <v>99.878389482333603</v>
      </c>
      <c r="E79" s="64">
        <f t="shared" si="134"/>
        <v>7.7250753308429031E-3</v>
      </c>
    </row>
    <row r="80" spans="1:58">
      <c r="A80" s="48"/>
      <c r="B80" s="48"/>
      <c r="C80" s="63">
        <v>56</v>
      </c>
      <c r="D80" s="65">
        <v>69.774856203779791</v>
      </c>
      <c r="E80" s="64">
        <f t="shared" si="134"/>
        <v>2.7194131777305155</v>
      </c>
    </row>
    <row r="81" spans="1:6">
      <c r="A81" s="48"/>
      <c r="B81" s="48"/>
      <c r="C81" s="63">
        <v>53</v>
      </c>
      <c r="D81" s="65">
        <v>50.172555464256369</v>
      </c>
      <c r="E81" s="64">
        <f t="shared" si="134"/>
        <v>0.15933895590392774</v>
      </c>
    </row>
    <row r="82" spans="1:6">
      <c r="A82" s="48"/>
      <c r="B82" s="48"/>
      <c r="C82" s="63">
        <v>50</v>
      </c>
      <c r="D82" s="65">
        <v>41.538208709942481</v>
      </c>
      <c r="E82" s="64">
        <f t="shared" si="134"/>
        <v>1.7237602212575636</v>
      </c>
    </row>
    <row r="83" spans="1:6">
      <c r="A83" s="48"/>
      <c r="B83" s="48"/>
      <c r="C83" s="63">
        <v>26</v>
      </c>
      <c r="D83" s="65">
        <v>22.635990139687756</v>
      </c>
      <c r="E83" s="64">
        <f t="shared" si="134"/>
        <v>0.49993670568165854</v>
      </c>
    </row>
    <row r="84" spans="1:6">
      <c r="A84" s="48"/>
      <c r="B84" s="48"/>
      <c r="C84" s="64"/>
      <c r="D84" s="64" t="s">
        <v>66</v>
      </c>
      <c r="E84" s="64">
        <f>SUM(E74:E83)</f>
        <v>6.6656826617318163</v>
      </c>
    </row>
    <row r="85" spans="1:6">
      <c r="A85" s="48"/>
      <c r="B85" s="48"/>
      <c r="C85" s="64"/>
      <c r="D85" s="64" t="s">
        <v>72</v>
      </c>
      <c r="E85" s="64">
        <v>4</v>
      </c>
    </row>
    <row r="86" spans="1:6">
      <c r="A86" s="48"/>
      <c r="B86" s="48"/>
      <c r="C86" s="64"/>
      <c r="D86" s="64" t="s">
        <v>73</v>
      </c>
      <c r="E86" s="64">
        <v>9.49</v>
      </c>
      <c r="F86" s="187">
        <v>0.05</v>
      </c>
    </row>
    <row r="87" spans="1:6">
      <c r="A87" s="48"/>
      <c r="B87" s="48"/>
      <c r="C87" s="64"/>
      <c r="D87" s="64" t="s">
        <v>74</v>
      </c>
      <c r="E87" s="64">
        <f>CHIDIST(E84,E85)</f>
        <v>0.15464582022292594</v>
      </c>
    </row>
    <row r="88" spans="1:6">
      <c r="D88" s="64" t="s">
        <v>79</v>
      </c>
      <c r="E88" s="48" t="s">
        <v>80</v>
      </c>
    </row>
  </sheetData>
  <mergeCells count="77">
    <mergeCell ref="AT69:AV69"/>
    <mergeCell ref="A63:B63"/>
    <mergeCell ref="AT65:AV65"/>
    <mergeCell ref="AT66:AV66"/>
    <mergeCell ref="AT67:AV67"/>
    <mergeCell ref="AT68:AV68"/>
    <mergeCell ref="AT55:AV55"/>
    <mergeCell ref="A56:A61"/>
    <mergeCell ref="AT56:AV56"/>
    <mergeCell ref="AT57:AV57"/>
    <mergeCell ref="AT58:AV58"/>
    <mergeCell ref="AT59:AV59"/>
    <mergeCell ref="AT60:AV60"/>
    <mergeCell ref="AT61:AV61"/>
    <mergeCell ref="A53:B55"/>
    <mergeCell ref="C53:E53"/>
    <mergeCell ref="F53:H53"/>
    <mergeCell ref="I53:K53"/>
    <mergeCell ref="L53:O53"/>
    <mergeCell ref="AN53:AQ53"/>
    <mergeCell ref="AR53:AW53"/>
    <mergeCell ref="AX53:BB53"/>
    <mergeCell ref="BC53:BF53"/>
    <mergeCell ref="AT54:AV54"/>
    <mergeCell ref="P53:S53"/>
    <mergeCell ref="T53:W53"/>
    <mergeCell ref="X53:AE53"/>
    <mergeCell ref="AF53:AI53"/>
    <mergeCell ref="AJ53:AM53"/>
    <mergeCell ref="AX30:BB30"/>
    <mergeCell ref="BC30:BF30"/>
    <mergeCell ref="AT31:AV31"/>
    <mergeCell ref="AT32:AV32"/>
    <mergeCell ref="AR30:AW30"/>
    <mergeCell ref="A33:A38"/>
    <mergeCell ref="AT33:AV33"/>
    <mergeCell ref="AT34:AV34"/>
    <mergeCell ref="AT35:AV35"/>
    <mergeCell ref="AT36:AV36"/>
    <mergeCell ref="AT37:AV37"/>
    <mergeCell ref="AT38:AV38"/>
    <mergeCell ref="T30:W30"/>
    <mergeCell ref="X30:AE30"/>
    <mergeCell ref="AF30:AI30"/>
    <mergeCell ref="AJ30:AM30"/>
    <mergeCell ref="AN30:AQ30"/>
    <mergeCell ref="AX4:BB4"/>
    <mergeCell ref="BC4:BF4"/>
    <mergeCell ref="BG4:BG5"/>
    <mergeCell ref="A7:A12"/>
    <mergeCell ref="A30:B32"/>
    <mergeCell ref="C30:E30"/>
    <mergeCell ref="F30:H30"/>
    <mergeCell ref="I30:K30"/>
    <mergeCell ref="L30:O30"/>
    <mergeCell ref="P30:S30"/>
    <mergeCell ref="T4:W4"/>
    <mergeCell ref="X4:AE4"/>
    <mergeCell ref="AF4:AI4"/>
    <mergeCell ref="AJ4:AM4"/>
    <mergeCell ref="AN4:AQ4"/>
    <mergeCell ref="AR4:AW4"/>
    <mergeCell ref="P4:S4"/>
    <mergeCell ref="A14:B14"/>
    <mergeCell ref="A24:B24"/>
    <mergeCell ref="A4:B6"/>
    <mergeCell ref="C4:E4"/>
    <mergeCell ref="F4:H4"/>
    <mergeCell ref="I4:K4"/>
    <mergeCell ref="L4:O4"/>
    <mergeCell ref="K24:L24"/>
    <mergeCell ref="AT46:AV46"/>
    <mergeCell ref="A40:B40"/>
    <mergeCell ref="AT42:AV42"/>
    <mergeCell ref="AT43:AV43"/>
    <mergeCell ref="AT44:AV44"/>
    <mergeCell ref="AT45:AV45"/>
  </mergeCells>
  <pageMargins left="0.7" right="0.7" top="0.75" bottom="0.75" header="0.3" footer="0.3"/>
  <pageSetup paperSize="9" orientation="portrait" horizontalDpi="1200" verticalDpi="1200" r:id="rId1"/>
  <ignoredErrors>
    <ignoredError sqref="AA16 AU1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BG71"/>
  <sheetViews>
    <sheetView topLeftCell="A22" workbookViewId="0">
      <selection activeCell="C2" sqref="C2"/>
    </sheetView>
  </sheetViews>
  <sheetFormatPr defaultRowHeight="15"/>
  <cols>
    <col min="1" max="1" width="10.7109375" customWidth="1"/>
    <col min="2" max="2" width="17.85546875" bestFit="1" customWidth="1"/>
    <col min="3" max="4" width="10.7109375" customWidth="1"/>
    <col min="5" max="5" width="17.7109375" bestFit="1" customWidth="1"/>
    <col min="6" max="7" width="10.7109375" customWidth="1"/>
    <col min="8" max="8" width="17.7109375" bestFit="1" customWidth="1"/>
    <col min="9" max="10" width="10.7109375" customWidth="1"/>
    <col min="11" max="11" width="17.7109375" bestFit="1" customWidth="1"/>
    <col min="12" max="14" width="10.7109375" customWidth="1"/>
    <col min="15" max="15" width="17.7109375" bestFit="1" customWidth="1"/>
    <col min="16" max="18" width="10.7109375" customWidth="1"/>
    <col min="19" max="19" width="17.7109375" bestFit="1" customWidth="1"/>
    <col min="20" max="22" width="10.7109375" customWidth="1"/>
    <col min="23" max="23" width="17.7109375" bestFit="1" customWidth="1"/>
    <col min="24" max="30" width="10.7109375" customWidth="1"/>
    <col min="31" max="31" width="17.7109375" bestFit="1" customWidth="1"/>
    <col min="32" max="34" width="10.7109375" customWidth="1"/>
    <col min="35" max="35" width="17.7109375" bestFit="1" customWidth="1"/>
    <col min="36" max="38" width="10.7109375" customWidth="1"/>
    <col min="39" max="39" width="17.7109375" bestFit="1" customWidth="1"/>
    <col min="40" max="42" width="10.7109375" customWidth="1"/>
    <col min="43" max="43" width="17.7109375" bestFit="1" customWidth="1"/>
    <col min="44" max="48" width="10.7109375" customWidth="1"/>
    <col min="49" max="49" width="17.7109375" bestFit="1" customWidth="1"/>
    <col min="50" max="53" width="10.7109375" customWidth="1"/>
    <col min="54" max="54" width="17.7109375" bestFit="1" customWidth="1"/>
    <col min="55" max="59" width="10.7109375" customWidth="1"/>
  </cols>
  <sheetData>
    <row r="1" spans="1:59" s="147" customFormat="1">
      <c r="A1" s="1">
        <v>1965</v>
      </c>
      <c r="B1" s="2"/>
    </row>
    <row r="2" spans="1:59" s="147" customFormat="1">
      <c r="A2" s="1"/>
      <c r="B2" s="95" t="s">
        <v>90</v>
      </c>
    </row>
    <row r="3" spans="1:59" s="147" customFormat="1" ht="15.75" thickBot="1">
      <c r="A3" s="1"/>
    </row>
    <row r="4" spans="1:59" s="147" customFormat="1" ht="41.25" customHeight="1" thickTop="1">
      <c r="A4" s="378"/>
      <c r="B4" s="466"/>
      <c r="C4" s="384" t="s">
        <v>1</v>
      </c>
      <c r="D4" s="377"/>
      <c r="E4" s="377"/>
      <c r="F4" s="377" t="s">
        <v>2</v>
      </c>
      <c r="G4" s="377"/>
      <c r="H4" s="377"/>
      <c r="I4" s="377" t="s">
        <v>3</v>
      </c>
      <c r="J4" s="377"/>
      <c r="K4" s="377"/>
      <c r="L4" s="385" t="s">
        <v>4</v>
      </c>
      <c r="M4" s="386"/>
      <c r="N4" s="386"/>
      <c r="O4" s="387"/>
      <c r="P4" s="377" t="s">
        <v>5</v>
      </c>
      <c r="Q4" s="377"/>
      <c r="R4" s="377"/>
      <c r="S4" s="377"/>
      <c r="T4" s="385" t="s">
        <v>6</v>
      </c>
      <c r="U4" s="386"/>
      <c r="V4" s="386"/>
      <c r="W4" s="387"/>
      <c r="X4" s="385" t="s">
        <v>7</v>
      </c>
      <c r="Y4" s="386"/>
      <c r="Z4" s="386"/>
      <c r="AA4" s="386"/>
      <c r="AB4" s="386"/>
      <c r="AC4" s="386"/>
      <c r="AD4" s="386"/>
      <c r="AE4" s="387"/>
      <c r="AF4" s="385" t="s">
        <v>8</v>
      </c>
      <c r="AG4" s="386"/>
      <c r="AH4" s="386"/>
      <c r="AI4" s="387"/>
      <c r="AJ4" s="385" t="s">
        <v>9</v>
      </c>
      <c r="AK4" s="386"/>
      <c r="AL4" s="386"/>
      <c r="AM4" s="387"/>
      <c r="AN4" s="377" t="s">
        <v>10</v>
      </c>
      <c r="AO4" s="377"/>
      <c r="AP4" s="377"/>
      <c r="AQ4" s="377"/>
      <c r="AR4" s="385" t="s">
        <v>11</v>
      </c>
      <c r="AS4" s="386"/>
      <c r="AT4" s="386"/>
      <c r="AU4" s="386"/>
      <c r="AV4" s="386"/>
      <c r="AW4" s="387"/>
      <c r="AX4" s="385" t="s">
        <v>12</v>
      </c>
      <c r="AY4" s="386"/>
      <c r="AZ4" s="386"/>
      <c r="BA4" s="386"/>
      <c r="BB4" s="387"/>
      <c r="BC4" s="385" t="s">
        <v>13</v>
      </c>
      <c r="BD4" s="386"/>
      <c r="BE4" s="386"/>
      <c r="BF4" s="387"/>
      <c r="BG4" s="388" t="s">
        <v>14</v>
      </c>
    </row>
    <row r="5" spans="1:59" s="147" customFormat="1" ht="60.75">
      <c r="A5" s="380"/>
      <c r="B5" s="467"/>
      <c r="C5" s="3" t="s">
        <v>15</v>
      </c>
      <c r="D5" s="4" t="s">
        <v>16</v>
      </c>
      <c r="E5" s="4" t="s">
        <v>14</v>
      </c>
      <c r="F5" s="4" t="s">
        <v>15</v>
      </c>
      <c r="G5" s="4" t="s">
        <v>16</v>
      </c>
      <c r="H5" s="4" t="s">
        <v>14</v>
      </c>
      <c r="I5" s="4" t="s">
        <v>15</v>
      </c>
      <c r="J5" s="4" t="s">
        <v>16</v>
      </c>
      <c r="K5" s="4" t="s">
        <v>14</v>
      </c>
      <c r="L5" s="4" t="s">
        <v>17</v>
      </c>
      <c r="M5" s="4" t="s">
        <v>15</v>
      </c>
      <c r="N5" s="5" t="s">
        <v>16</v>
      </c>
      <c r="O5" s="4" t="s">
        <v>14</v>
      </c>
      <c r="P5" s="4" t="s">
        <v>17</v>
      </c>
      <c r="Q5" s="5" t="s">
        <v>15</v>
      </c>
      <c r="R5" s="4" t="s">
        <v>16</v>
      </c>
      <c r="S5" s="4" t="s">
        <v>14</v>
      </c>
      <c r="T5" s="4" t="s">
        <v>17</v>
      </c>
      <c r="U5" s="4" t="s">
        <v>15</v>
      </c>
      <c r="V5" s="5" t="s">
        <v>16</v>
      </c>
      <c r="W5" s="4" t="s">
        <v>14</v>
      </c>
      <c r="X5" s="6" t="s">
        <v>17</v>
      </c>
      <c r="Y5" s="5" t="s">
        <v>18</v>
      </c>
      <c r="Z5" s="4" t="s">
        <v>19</v>
      </c>
      <c r="AA5" s="4" t="s">
        <v>20</v>
      </c>
      <c r="AB5" s="4" t="s">
        <v>21</v>
      </c>
      <c r="AC5" s="4" t="s">
        <v>22</v>
      </c>
      <c r="AD5" s="4" t="s">
        <v>23</v>
      </c>
      <c r="AE5" s="6" t="s">
        <v>14</v>
      </c>
      <c r="AF5" s="6" t="s">
        <v>17</v>
      </c>
      <c r="AG5" s="5" t="s">
        <v>24</v>
      </c>
      <c r="AH5" s="4" t="s">
        <v>25</v>
      </c>
      <c r="AI5" s="4" t="s">
        <v>14</v>
      </c>
      <c r="AJ5" s="4" t="s">
        <v>17</v>
      </c>
      <c r="AK5" s="5" t="s">
        <v>26</v>
      </c>
      <c r="AL5" s="4" t="s">
        <v>25</v>
      </c>
      <c r="AM5" s="4" t="s">
        <v>14</v>
      </c>
      <c r="AN5" s="4" t="s">
        <v>17</v>
      </c>
      <c r="AO5" s="5" t="s">
        <v>27</v>
      </c>
      <c r="AP5" s="4" t="s">
        <v>25</v>
      </c>
      <c r="AQ5" s="4" t="s">
        <v>14</v>
      </c>
      <c r="AR5" s="4" t="s">
        <v>17</v>
      </c>
      <c r="AS5" s="5" t="s">
        <v>28</v>
      </c>
      <c r="AT5" s="4" t="s">
        <v>29</v>
      </c>
      <c r="AU5" s="4" t="s">
        <v>30</v>
      </c>
      <c r="AV5" s="4" t="s">
        <v>31</v>
      </c>
      <c r="AW5" s="4" t="s">
        <v>14</v>
      </c>
      <c r="AX5" s="4" t="s">
        <v>17</v>
      </c>
      <c r="AY5" s="5" t="s">
        <v>32</v>
      </c>
      <c r="AZ5" s="4" t="s">
        <v>33</v>
      </c>
      <c r="BA5" s="4" t="s">
        <v>34</v>
      </c>
      <c r="BB5" s="4" t="s">
        <v>14</v>
      </c>
      <c r="BC5" s="6" t="s">
        <v>17</v>
      </c>
      <c r="BD5" s="5" t="s">
        <v>15</v>
      </c>
      <c r="BE5" s="4" t="s">
        <v>16</v>
      </c>
      <c r="BF5" s="7" t="s">
        <v>14</v>
      </c>
      <c r="BG5" s="389"/>
    </row>
    <row r="6" spans="1:59" s="147" customFormat="1" ht="15.75" thickBot="1">
      <c r="A6" s="382"/>
      <c r="B6" s="468"/>
      <c r="C6" s="8" t="s">
        <v>35</v>
      </c>
      <c r="D6" s="9" t="s">
        <v>35</v>
      </c>
      <c r="E6" s="9" t="s">
        <v>35</v>
      </c>
      <c r="F6" s="9" t="s">
        <v>35</v>
      </c>
      <c r="G6" s="9" t="s">
        <v>35</v>
      </c>
      <c r="H6" s="9" t="s">
        <v>35</v>
      </c>
      <c r="I6" s="9" t="s">
        <v>35</v>
      </c>
      <c r="J6" s="9" t="s">
        <v>35</v>
      </c>
      <c r="K6" s="9" t="s">
        <v>35</v>
      </c>
      <c r="L6" s="9" t="s">
        <v>35</v>
      </c>
      <c r="M6" s="9" t="s">
        <v>35</v>
      </c>
      <c r="N6" s="10" t="s">
        <v>35</v>
      </c>
      <c r="O6" s="9" t="s">
        <v>35</v>
      </c>
      <c r="P6" s="9" t="s">
        <v>35</v>
      </c>
      <c r="Q6" s="10" t="s">
        <v>35</v>
      </c>
      <c r="R6" s="9" t="s">
        <v>35</v>
      </c>
      <c r="S6" s="9" t="s">
        <v>35</v>
      </c>
      <c r="T6" s="9" t="s">
        <v>35</v>
      </c>
      <c r="U6" s="9" t="s">
        <v>35</v>
      </c>
      <c r="V6" s="10" t="s">
        <v>35</v>
      </c>
      <c r="W6" s="9" t="s">
        <v>35</v>
      </c>
      <c r="X6" s="9" t="s">
        <v>35</v>
      </c>
      <c r="Y6" s="10" t="s">
        <v>35</v>
      </c>
      <c r="Z6" s="9" t="s">
        <v>35</v>
      </c>
      <c r="AA6" s="9" t="s">
        <v>35</v>
      </c>
      <c r="AB6" s="9" t="s">
        <v>35</v>
      </c>
      <c r="AC6" s="9" t="s">
        <v>35</v>
      </c>
      <c r="AD6" s="9" t="s">
        <v>35</v>
      </c>
      <c r="AE6" s="9" t="s">
        <v>35</v>
      </c>
      <c r="AF6" s="9" t="s">
        <v>35</v>
      </c>
      <c r="AG6" s="10" t="s">
        <v>35</v>
      </c>
      <c r="AH6" s="9" t="s">
        <v>35</v>
      </c>
      <c r="AI6" s="9" t="s">
        <v>35</v>
      </c>
      <c r="AJ6" s="9" t="s">
        <v>35</v>
      </c>
      <c r="AK6" s="10" t="s">
        <v>35</v>
      </c>
      <c r="AL6" s="9" t="s">
        <v>35</v>
      </c>
      <c r="AM6" s="9" t="s">
        <v>35</v>
      </c>
      <c r="AN6" s="9" t="s">
        <v>35</v>
      </c>
      <c r="AO6" s="10" t="s">
        <v>35</v>
      </c>
      <c r="AP6" s="9" t="s">
        <v>35</v>
      </c>
      <c r="AQ6" s="9" t="s">
        <v>35</v>
      </c>
      <c r="AR6" s="9" t="s">
        <v>35</v>
      </c>
      <c r="AS6" s="10" t="s">
        <v>35</v>
      </c>
      <c r="AT6" s="9" t="s">
        <v>35</v>
      </c>
      <c r="AU6" s="9" t="s">
        <v>35</v>
      </c>
      <c r="AV6" s="9" t="s">
        <v>35</v>
      </c>
      <c r="AW6" s="9" t="s">
        <v>35</v>
      </c>
      <c r="AX6" s="9" t="s">
        <v>35</v>
      </c>
      <c r="AY6" s="10" t="s">
        <v>35</v>
      </c>
      <c r="AZ6" s="9" t="s">
        <v>35</v>
      </c>
      <c r="BA6" s="9" t="s">
        <v>35</v>
      </c>
      <c r="BB6" s="9" t="s">
        <v>35</v>
      </c>
      <c r="BC6" s="9" t="s">
        <v>35</v>
      </c>
      <c r="BD6" s="10" t="s">
        <v>35</v>
      </c>
      <c r="BE6" s="9" t="s">
        <v>35</v>
      </c>
      <c r="BF6" s="9" t="s">
        <v>35</v>
      </c>
      <c r="BG6" s="11" t="s">
        <v>35</v>
      </c>
    </row>
    <row r="7" spans="1:59" s="147" customFormat="1" ht="15.75" thickTop="1">
      <c r="A7" s="457" t="s">
        <v>91</v>
      </c>
      <c r="B7" s="151" t="s">
        <v>92</v>
      </c>
      <c r="C7" s="152" t="s">
        <v>93</v>
      </c>
      <c r="D7" s="153" t="s">
        <v>93</v>
      </c>
      <c r="E7" s="154">
        <v>10</v>
      </c>
      <c r="F7" s="153" t="s">
        <v>93</v>
      </c>
      <c r="G7" s="153" t="s">
        <v>93</v>
      </c>
      <c r="H7" s="154">
        <v>10</v>
      </c>
      <c r="I7" s="153" t="s">
        <v>93</v>
      </c>
      <c r="J7" s="153" t="s">
        <v>93</v>
      </c>
      <c r="K7" s="154">
        <v>10</v>
      </c>
      <c r="L7" s="154">
        <v>6</v>
      </c>
      <c r="M7" s="154">
        <v>1</v>
      </c>
      <c r="N7" s="155">
        <v>3</v>
      </c>
      <c r="O7" s="154">
        <v>10</v>
      </c>
      <c r="P7" s="154">
        <v>3</v>
      </c>
      <c r="Q7" s="155">
        <v>2</v>
      </c>
      <c r="R7" s="154">
        <v>5</v>
      </c>
      <c r="S7" s="154">
        <v>10</v>
      </c>
      <c r="T7" s="154">
        <v>2</v>
      </c>
      <c r="U7" s="154">
        <v>3</v>
      </c>
      <c r="V7" s="155">
        <v>5</v>
      </c>
      <c r="W7" s="154">
        <v>10</v>
      </c>
      <c r="X7" s="154">
        <v>7</v>
      </c>
      <c r="Y7" s="155">
        <v>0</v>
      </c>
      <c r="Z7" s="154">
        <v>0</v>
      </c>
      <c r="AA7" s="154">
        <v>1</v>
      </c>
      <c r="AB7" s="154">
        <v>1</v>
      </c>
      <c r="AC7" s="154">
        <v>0</v>
      </c>
      <c r="AD7" s="154">
        <v>1</v>
      </c>
      <c r="AE7" s="154">
        <v>10</v>
      </c>
      <c r="AF7" s="154">
        <v>8</v>
      </c>
      <c r="AG7" s="155">
        <v>0</v>
      </c>
      <c r="AH7" s="154">
        <v>2</v>
      </c>
      <c r="AI7" s="154">
        <v>10</v>
      </c>
      <c r="AJ7" s="154">
        <v>7</v>
      </c>
      <c r="AK7" s="155">
        <v>1</v>
      </c>
      <c r="AL7" s="154">
        <v>2</v>
      </c>
      <c r="AM7" s="154">
        <v>10</v>
      </c>
      <c r="AN7" s="154">
        <v>3</v>
      </c>
      <c r="AO7" s="155">
        <v>1</v>
      </c>
      <c r="AP7" s="154">
        <v>6</v>
      </c>
      <c r="AQ7" s="154">
        <v>10</v>
      </c>
      <c r="AR7" s="154">
        <v>1</v>
      </c>
      <c r="AS7" s="155">
        <v>0</v>
      </c>
      <c r="AT7" s="154">
        <v>6</v>
      </c>
      <c r="AU7" s="154">
        <v>3</v>
      </c>
      <c r="AV7" s="154">
        <v>0</v>
      </c>
      <c r="AW7" s="154">
        <v>10</v>
      </c>
      <c r="AX7" s="154">
        <v>0</v>
      </c>
      <c r="AY7" s="155">
        <v>8</v>
      </c>
      <c r="AZ7" s="154">
        <v>0</v>
      </c>
      <c r="BA7" s="154">
        <v>2</v>
      </c>
      <c r="BB7" s="154">
        <v>10</v>
      </c>
      <c r="BC7" s="154">
        <v>1</v>
      </c>
      <c r="BD7" s="155">
        <v>4</v>
      </c>
      <c r="BE7" s="154">
        <v>5</v>
      </c>
      <c r="BF7" s="154">
        <v>10</v>
      </c>
      <c r="BG7" s="156">
        <v>10</v>
      </c>
    </row>
    <row r="8" spans="1:59" s="147" customFormat="1" ht="24">
      <c r="A8" s="458"/>
      <c r="B8" s="157" t="s">
        <v>94</v>
      </c>
      <c r="C8" s="152" t="s">
        <v>93</v>
      </c>
      <c r="D8" s="153" t="s">
        <v>93</v>
      </c>
      <c r="E8" s="154">
        <v>365</v>
      </c>
      <c r="F8" s="153" t="s">
        <v>93</v>
      </c>
      <c r="G8" s="153" t="s">
        <v>93</v>
      </c>
      <c r="H8" s="154">
        <v>365</v>
      </c>
      <c r="I8" s="153" t="s">
        <v>93</v>
      </c>
      <c r="J8" s="153" t="s">
        <v>93</v>
      </c>
      <c r="K8" s="154">
        <v>365</v>
      </c>
      <c r="L8" s="154">
        <v>106</v>
      </c>
      <c r="M8" s="154">
        <v>35</v>
      </c>
      <c r="N8" s="155">
        <v>224</v>
      </c>
      <c r="O8" s="154">
        <v>365</v>
      </c>
      <c r="P8" s="154">
        <v>79</v>
      </c>
      <c r="Q8" s="155">
        <v>133</v>
      </c>
      <c r="R8" s="154">
        <v>153</v>
      </c>
      <c r="S8" s="154">
        <v>365</v>
      </c>
      <c r="T8" s="154">
        <v>70</v>
      </c>
      <c r="U8" s="154">
        <v>142</v>
      </c>
      <c r="V8" s="155">
        <v>153</v>
      </c>
      <c r="W8" s="154">
        <v>365</v>
      </c>
      <c r="X8" s="154">
        <v>109</v>
      </c>
      <c r="Y8" s="155">
        <v>93</v>
      </c>
      <c r="Z8" s="154">
        <v>8</v>
      </c>
      <c r="AA8" s="154">
        <v>49</v>
      </c>
      <c r="AB8" s="154">
        <v>24</v>
      </c>
      <c r="AC8" s="154">
        <v>8</v>
      </c>
      <c r="AD8" s="154">
        <v>74</v>
      </c>
      <c r="AE8" s="154">
        <v>365</v>
      </c>
      <c r="AF8" s="154">
        <v>85</v>
      </c>
      <c r="AG8" s="155">
        <v>169</v>
      </c>
      <c r="AH8" s="154">
        <v>111</v>
      </c>
      <c r="AI8" s="154">
        <v>365</v>
      </c>
      <c r="AJ8" s="154">
        <v>146</v>
      </c>
      <c r="AK8" s="155">
        <v>66</v>
      </c>
      <c r="AL8" s="154">
        <v>153</v>
      </c>
      <c r="AM8" s="154">
        <v>365</v>
      </c>
      <c r="AN8" s="154">
        <v>116</v>
      </c>
      <c r="AO8" s="155">
        <v>77</v>
      </c>
      <c r="AP8" s="154">
        <v>172</v>
      </c>
      <c r="AQ8" s="154">
        <v>365</v>
      </c>
      <c r="AR8" s="154">
        <v>10</v>
      </c>
      <c r="AS8" s="155">
        <v>4</v>
      </c>
      <c r="AT8" s="154">
        <v>274</v>
      </c>
      <c r="AU8" s="154">
        <v>57</v>
      </c>
      <c r="AV8" s="154">
        <v>20</v>
      </c>
      <c r="AW8" s="154">
        <v>365</v>
      </c>
      <c r="AX8" s="154">
        <v>7</v>
      </c>
      <c r="AY8" s="155">
        <v>305</v>
      </c>
      <c r="AZ8" s="154">
        <v>6</v>
      </c>
      <c r="BA8" s="154">
        <v>47</v>
      </c>
      <c r="BB8" s="154">
        <v>365</v>
      </c>
      <c r="BC8" s="154">
        <v>47</v>
      </c>
      <c r="BD8" s="155">
        <v>90</v>
      </c>
      <c r="BE8" s="154">
        <v>228</v>
      </c>
      <c r="BF8" s="154">
        <v>365</v>
      </c>
      <c r="BG8" s="156">
        <v>365</v>
      </c>
    </row>
    <row r="9" spans="1:59" s="147" customFormat="1" ht="36">
      <c r="A9" s="458"/>
      <c r="B9" s="157" t="s">
        <v>95</v>
      </c>
      <c r="C9" s="152" t="s">
        <v>93</v>
      </c>
      <c r="D9" s="153" t="s">
        <v>93</v>
      </c>
      <c r="E9" s="154">
        <v>419</v>
      </c>
      <c r="F9" s="153" t="s">
        <v>93</v>
      </c>
      <c r="G9" s="153" t="s">
        <v>93</v>
      </c>
      <c r="H9" s="154">
        <v>419</v>
      </c>
      <c r="I9" s="153" t="s">
        <v>93</v>
      </c>
      <c r="J9" s="153" t="s">
        <v>93</v>
      </c>
      <c r="K9" s="154">
        <v>419</v>
      </c>
      <c r="L9" s="154">
        <v>82</v>
      </c>
      <c r="M9" s="154">
        <v>31</v>
      </c>
      <c r="N9" s="155">
        <v>306</v>
      </c>
      <c r="O9" s="154">
        <v>419</v>
      </c>
      <c r="P9" s="154">
        <v>54</v>
      </c>
      <c r="Q9" s="155">
        <v>211</v>
      </c>
      <c r="R9" s="154">
        <v>154</v>
      </c>
      <c r="S9" s="154">
        <v>419</v>
      </c>
      <c r="T9" s="154">
        <v>62</v>
      </c>
      <c r="U9" s="154">
        <v>125</v>
      </c>
      <c r="V9" s="155">
        <v>232</v>
      </c>
      <c r="W9" s="154">
        <v>419</v>
      </c>
      <c r="X9" s="154">
        <v>87</v>
      </c>
      <c r="Y9" s="155">
        <v>164</v>
      </c>
      <c r="Z9" s="154">
        <v>23</v>
      </c>
      <c r="AA9" s="154">
        <v>74</v>
      </c>
      <c r="AB9" s="154">
        <v>12</v>
      </c>
      <c r="AC9" s="154">
        <v>3</v>
      </c>
      <c r="AD9" s="154">
        <v>56</v>
      </c>
      <c r="AE9" s="154">
        <v>419</v>
      </c>
      <c r="AF9" s="154">
        <v>48</v>
      </c>
      <c r="AG9" s="155">
        <v>278</v>
      </c>
      <c r="AH9" s="154">
        <v>93</v>
      </c>
      <c r="AI9" s="154">
        <v>419</v>
      </c>
      <c r="AJ9" s="154">
        <v>120</v>
      </c>
      <c r="AK9" s="155">
        <v>132</v>
      </c>
      <c r="AL9" s="154">
        <v>167</v>
      </c>
      <c r="AM9" s="154">
        <v>419</v>
      </c>
      <c r="AN9" s="154">
        <v>100</v>
      </c>
      <c r="AO9" s="155">
        <v>107</v>
      </c>
      <c r="AP9" s="154">
        <v>212</v>
      </c>
      <c r="AQ9" s="154">
        <v>419</v>
      </c>
      <c r="AR9" s="154">
        <v>2</v>
      </c>
      <c r="AS9" s="155">
        <v>7</v>
      </c>
      <c r="AT9" s="154">
        <v>370</v>
      </c>
      <c r="AU9" s="154">
        <v>23</v>
      </c>
      <c r="AV9" s="154">
        <v>17</v>
      </c>
      <c r="AW9" s="154">
        <v>419</v>
      </c>
      <c r="AX9" s="154">
        <v>10</v>
      </c>
      <c r="AY9" s="155">
        <v>381</v>
      </c>
      <c r="AZ9" s="154">
        <v>2</v>
      </c>
      <c r="BA9" s="154">
        <v>26</v>
      </c>
      <c r="BB9" s="154">
        <v>419</v>
      </c>
      <c r="BC9" s="154">
        <v>56</v>
      </c>
      <c r="BD9" s="155">
        <v>111</v>
      </c>
      <c r="BE9" s="154">
        <v>252</v>
      </c>
      <c r="BF9" s="154">
        <v>419</v>
      </c>
      <c r="BG9" s="156">
        <v>419</v>
      </c>
    </row>
    <row r="10" spans="1:59" s="147" customFormat="1" ht="36">
      <c r="A10" s="458"/>
      <c r="B10" s="157" t="s">
        <v>96</v>
      </c>
      <c r="C10" s="152" t="s">
        <v>93</v>
      </c>
      <c r="D10" s="153" t="s">
        <v>93</v>
      </c>
      <c r="E10" s="154">
        <v>90</v>
      </c>
      <c r="F10" s="153" t="s">
        <v>93</v>
      </c>
      <c r="G10" s="153" t="s">
        <v>93</v>
      </c>
      <c r="H10" s="154">
        <v>90</v>
      </c>
      <c r="I10" s="153" t="s">
        <v>93</v>
      </c>
      <c r="J10" s="153" t="s">
        <v>93</v>
      </c>
      <c r="K10" s="154">
        <v>90</v>
      </c>
      <c r="L10" s="154">
        <v>8</v>
      </c>
      <c r="M10" s="154">
        <v>1</v>
      </c>
      <c r="N10" s="155">
        <v>81</v>
      </c>
      <c r="O10" s="154">
        <v>90</v>
      </c>
      <c r="P10" s="154">
        <v>8</v>
      </c>
      <c r="Q10" s="155">
        <v>54</v>
      </c>
      <c r="R10" s="154">
        <v>28</v>
      </c>
      <c r="S10" s="154">
        <v>90</v>
      </c>
      <c r="T10" s="154">
        <v>8</v>
      </c>
      <c r="U10" s="154">
        <v>29</v>
      </c>
      <c r="V10" s="155">
        <v>53</v>
      </c>
      <c r="W10" s="154">
        <v>90</v>
      </c>
      <c r="X10" s="154">
        <v>3</v>
      </c>
      <c r="Y10" s="155">
        <v>58</v>
      </c>
      <c r="Z10" s="154">
        <v>5</v>
      </c>
      <c r="AA10" s="154">
        <v>15</v>
      </c>
      <c r="AB10" s="154">
        <v>1</v>
      </c>
      <c r="AC10" s="154">
        <v>3</v>
      </c>
      <c r="AD10" s="154">
        <v>5</v>
      </c>
      <c r="AE10" s="154">
        <v>90</v>
      </c>
      <c r="AF10" s="154">
        <v>4</v>
      </c>
      <c r="AG10" s="155">
        <v>68</v>
      </c>
      <c r="AH10" s="154">
        <v>18</v>
      </c>
      <c r="AI10" s="154">
        <v>90</v>
      </c>
      <c r="AJ10" s="154">
        <v>7</v>
      </c>
      <c r="AK10" s="155">
        <v>49</v>
      </c>
      <c r="AL10" s="154">
        <v>34</v>
      </c>
      <c r="AM10" s="154">
        <v>90</v>
      </c>
      <c r="AN10" s="154">
        <v>16</v>
      </c>
      <c r="AO10" s="155">
        <v>35</v>
      </c>
      <c r="AP10" s="154">
        <v>39</v>
      </c>
      <c r="AQ10" s="154">
        <v>90</v>
      </c>
      <c r="AR10" s="154">
        <v>0</v>
      </c>
      <c r="AS10" s="155">
        <v>2</v>
      </c>
      <c r="AT10" s="154">
        <v>80</v>
      </c>
      <c r="AU10" s="154">
        <v>5</v>
      </c>
      <c r="AV10" s="154">
        <v>3</v>
      </c>
      <c r="AW10" s="154">
        <v>90</v>
      </c>
      <c r="AX10" s="154">
        <v>0</v>
      </c>
      <c r="AY10" s="155">
        <v>87</v>
      </c>
      <c r="AZ10" s="154">
        <v>0</v>
      </c>
      <c r="BA10" s="154">
        <v>3</v>
      </c>
      <c r="BB10" s="154">
        <v>90</v>
      </c>
      <c r="BC10" s="154">
        <v>14</v>
      </c>
      <c r="BD10" s="155">
        <v>32</v>
      </c>
      <c r="BE10" s="154">
        <v>44</v>
      </c>
      <c r="BF10" s="154">
        <v>90</v>
      </c>
      <c r="BG10" s="156">
        <v>90</v>
      </c>
    </row>
    <row r="11" spans="1:59" s="147" customFormat="1" ht="38.25" customHeight="1">
      <c r="A11" s="458"/>
      <c r="B11" s="157" t="s">
        <v>97</v>
      </c>
      <c r="C11" s="152" t="s">
        <v>93</v>
      </c>
      <c r="D11" s="153" t="s">
        <v>93</v>
      </c>
      <c r="E11" s="154">
        <v>211</v>
      </c>
      <c r="F11" s="153" t="s">
        <v>93</v>
      </c>
      <c r="G11" s="153" t="s">
        <v>93</v>
      </c>
      <c r="H11" s="154">
        <v>211</v>
      </c>
      <c r="I11" s="153" t="s">
        <v>93</v>
      </c>
      <c r="J11" s="153" t="s">
        <v>93</v>
      </c>
      <c r="K11" s="154">
        <v>211</v>
      </c>
      <c r="L11" s="154">
        <v>20</v>
      </c>
      <c r="M11" s="154">
        <v>8</v>
      </c>
      <c r="N11" s="155">
        <v>183</v>
      </c>
      <c r="O11" s="154">
        <v>211</v>
      </c>
      <c r="P11" s="154">
        <v>14</v>
      </c>
      <c r="Q11" s="155">
        <v>148</v>
      </c>
      <c r="R11" s="154">
        <v>49</v>
      </c>
      <c r="S11" s="154">
        <v>211</v>
      </c>
      <c r="T11" s="154">
        <v>18</v>
      </c>
      <c r="U11" s="154">
        <v>36</v>
      </c>
      <c r="V11" s="155">
        <v>157</v>
      </c>
      <c r="W11" s="154">
        <v>211</v>
      </c>
      <c r="X11" s="154">
        <v>18</v>
      </c>
      <c r="Y11" s="155">
        <v>138</v>
      </c>
      <c r="Z11" s="154">
        <v>9</v>
      </c>
      <c r="AA11" s="154">
        <v>21</v>
      </c>
      <c r="AB11" s="154">
        <v>0</v>
      </c>
      <c r="AC11" s="154">
        <v>3</v>
      </c>
      <c r="AD11" s="154">
        <v>22</v>
      </c>
      <c r="AE11" s="154">
        <v>211</v>
      </c>
      <c r="AF11" s="154">
        <v>8</v>
      </c>
      <c r="AG11" s="155">
        <v>163</v>
      </c>
      <c r="AH11" s="154">
        <v>40</v>
      </c>
      <c r="AI11" s="154">
        <v>211</v>
      </c>
      <c r="AJ11" s="154">
        <v>37</v>
      </c>
      <c r="AK11" s="155">
        <v>112</v>
      </c>
      <c r="AL11" s="154">
        <v>62</v>
      </c>
      <c r="AM11" s="154">
        <v>211</v>
      </c>
      <c r="AN11" s="154">
        <v>24</v>
      </c>
      <c r="AO11" s="155">
        <v>112</v>
      </c>
      <c r="AP11" s="154">
        <v>75</v>
      </c>
      <c r="AQ11" s="154">
        <v>211</v>
      </c>
      <c r="AR11" s="154">
        <v>3</v>
      </c>
      <c r="AS11" s="155">
        <v>7</v>
      </c>
      <c r="AT11" s="154">
        <v>185</v>
      </c>
      <c r="AU11" s="154">
        <v>10</v>
      </c>
      <c r="AV11" s="154">
        <v>6</v>
      </c>
      <c r="AW11" s="154">
        <v>211</v>
      </c>
      <c r="AX11" s="154">
        <v>2</v>
      </c>
      <c r="AY11" s="155">
        <v>204</v>
      </c>
      <c r="AZ11" s="154">
        <v>0</v>
      </c>
      <c r="BA11" s="154">
        <v>5</v>
      </c>
      <c r="BB11" s="154">
        <v>211</v>
      </c>
      <c r="BC11" s="154">
        <v>15</v>
      </c>
      <c r="BD11" s="155">
        <v>78</v>
      </c>
      <c r="BE11" s="154">
        <v>118</v>
      </c>
      <c r="BF11" s="154">
        <v>211</v>
      </c>
      <c r="BG11" s="156">
        <v>211</v>
      </c>
    </row>
    <row r="12" spans="1:59" s="147" customFormat="1" ht="60.75" customHeight="1">
      <c r="A12" s="458"/>
      <c r="B12" s="157" t="s">
        <v>98</v>
      </c>
      <c r="C12" s="152" t="s">
        <v>93</v>
      </c>
      <c r="D12" s="153" t="s">
        <v>93</v>
      </c>
      <c r="E12" s="154">
        <v>15</v>
      </c>
      <c r="F12" s="153" t="s">
        <v>93</v>
      </c>
      <c r="G12" s="153" t="s">
        <v>93</v>
      </c>
      <c r="H12" s="154">
        <v>15</v>
      </c>
      <c r="I12" s="153" t="s">
        <v>93</v>
      </c>
      <c r="J12" s="153" t="s">
        <v>93</v>
      </c>
      <c r="K12" s="154">
        <v>15</v>
      </c>
      <c r="L12" s="154">
        <v>0</v>
      </c>
      <c r="M12" s="154">
        <v>1</v>
      </c>
      <c r="N12" s="155">
        <v>14</v>
      </c>
      <c r="O12" s="154">
        <v>15</v>
      </c>
      <c r="P12" s="154">
        <v>1</v>
      </c>
      <c r="Q12" s="155">
        <v>11</v>
      </c>
      <c r="R12" s="154">
        <v>3</v>
      </c>
      <c r="S12" s="154">
        <v>15</v>
      </c>
      <c r="T12" s="154">
        <v>0</v>
      </c>
      <c r="U12" s="154">
        <v>5</v>
      </c>
      <c r="V12" s="155">
        <v>10</v>
      </c>
      <c r="W12" s="154">
        <v>15</v>
      </c>
      <c r="X12" s="154">
        <v>0</v>
      </c>
      <c r="Y12" s="155">
        <v>13</v>
      </c>
      <c r="Z12" s="154">
        <v>0</v>
      </c>
      <c r="AA12" s="154">
        <v>1</v>
      </c>
      <c r="AB12" s="154">
        <v>0</v>
      </c>
      <c r="AC12" s="154">
        <v>0</v>
      </c>
      <c r="AD12" s="154">
        <v>1</v>
      </c>
      <c r="AE12" s="154">
        <v>15</v>
      </c>
      <c r="AF12" s="154">
        <v>2</v>
      </c>
      <c r="AG12" s="155">
        <v>12</v>
      </c>
      <c r="AH12" s="154">
        <v>1</v>
      </c>
      <c r="AI12" s="154">
        <v>15</v>
      </c>
      <c r="AJ12" s="154">
        <v>0</v>
      </c>
      <c r="AK12" s="155">
        <v>10</v>
      </c>
      <c r="AL12" s="154">
        <v>5</v>
      </c>
      <c r="AM12" s="154">
        <v>15</v>
      </c>
      <c r="AN12" s="154">
        <v>0</v>
      </c>
      <c r="AO12" s="155">
        <v>8</v>
      </c>
      <c r="AP12" s="154">
        <v>7</v>
      </c>
      <c r="AQ12" s="154">
        <v>15</v>
      </c>
      <c r="AR12" s="154">
        <v>0</v>
      </c>
      <c r="AS12" s="155">
        <v>0</v>
      </c>
      <c r="AT12" s="154">
        <v>13</v>
      </c>
      <c r="AU12" s="154">
        <v>0</v>
      </c>
      <c r="AV12" s="154">
        <v>2</v>
      </c>
      <c r="AW12" s="154">
        <v>15</v>
      </c>
      <c r="AX12" s="154">
        <v>0</v>
      </c>
      <c r="AY12" s="155">
        <v>15</v>
      </c>
      <c r="AZ12" s="154">
        <v>0</v>
      </c>
      <c r="BA12" s="154">
        <v>0</v>
      </c>
      <c r="BB12" s="154">
        <v>15</v>
      </c>
      <c r="BC12" s="154">
        <v>2</v>
      </c>
      <c r="BD12" s="155">
        <v>3</v>
      </c>
      <c r="BE12" s="154">
        <v>10</v>
      </c>
      <c r="BF12" s="154">
        <v>15</v>
      </c>
      <c r="BG12" s="156">
        <v>15</v>
      </c>
    </row>
    <row r="13" spans="1:59" s="147" customFormat="1" ht="24">
      <c r="A13" s="458"/>
      <c r="B13" s="157" t="s">
        <v>99</v>
      </c>
      <c r="C13" s="152" t="s">
        <v>93</v>
      </c>
      <c r="D13" s="153" t="s">
        <v>93</v>
      </c>
      <c r="E13" s="154">
        <v>103</v>
      </c>
      <c r="F13" s="153" t="s">
        <v>93</v>
      </c>
      <c r="G13" s="153" t="s">
        <v>93</v>
      </c>
      <c r="H13" s="154">
        <v>103</v>
      </c>
      <c r="I13" s="153" t="s">
        <v>93</v>
      </c>
      <c r="J13" s="153" t="s">
        <v>93</v>
      </c>
      <c r="K13" s="154">
        <v>103</v>
      </c>
      <c r="L13" s="154">
        <v>4</v>
      </c>
      <c r="M13" s="154">
        <v>5</v>
      </c>
      <c r="N13" s="155">
        <v>94</v>
      </c>
      <c r="O13" s="154">
        <v>103</v>
      </c>
      <c r="P13" s="154">
        <v>8</v>
      </c>
      <c r="Q13" s="155">
        <v>76</v>
      </c>
      <c r="R13" s="154">
        <v>19</v>
      </c>
      <c r="S13" s="154">
        <v>103</v>
      </c>
      <c r="T13" s="154">
        <v>6</v>
      </c>
      <c r="U13" s="154">
        <v>10</v>
      </c>
      <c r="V13" s="155">
        <v>87</v>
      </c>
      <c r="W13" s="154">
        <v>103</v>
      </c>
      <c r="X13" s="154">
        <v>3</v>
      </c>
      <c r="Y13" s="155">
        <v>79</v>
      </c>
      <c r="Z13" s="154">
        <v>3</v>
      </c>
      <c r="AA13" s="154">
        <v>12</v>
      </c>
      <c r="AB13" s="154">
        <v>0</v>
      </c>
      <c r="AC13" s="154">
        <v>0</v>
      </c>
      <c r="AD13" s="154">
        <v>6</v>
      </c>
      <c r="AE13" s="154">
        <v>103</v>
      </c>
      <c r="AF13" s="154">
        <v>3</v>
      </c>
      <c r="AG13" s="155">
        <v>86</v>
      </c>
      <c r="AH13" s="154">
        <v>14</v>
      </c>
      <c r="AI13" s="154">
        <v>103</v>
      </c>
      <c r="AJ13" s="154">
        <v>8</v>
      </c>
      <c r="AK13" s="155">
        <v>69</v>
      </c>
      <c r="AL13" s="154">
        <v>26</v>
      </c>
      <c r="AM13" s="154">
        <v>103</v>
      </c>
      <c r="AN13" s="154">
        <v>14</v>
      </c>
      <c r="AO13" s="155">
        <v>51</v>
      </c>
      <c r="AP13" s="154">
        <v>38</v>
      </c>
      <c r="AQ13" s="154">
        <v>103</v>
      </c>
      <c r="AR13" s="154">
        <v>0</v>
      </c>
      <c r="AS13" s="155">
        <v>3</v>
      </c>
      <c r="AT13" s="154">
        <v>94</v>
      </c>
      <c r="AU13" s="154">
        <v>4</v>
      </c>
      <c r="AV13" s="154">
        <v>2</v>
      </c>
      <c r="AW13" s="154">
        <v>103</v>
      </c>
      <c r="AX13" s="154">
        <v>1</v>
      </c>
      <c r="AY13" s="155">
        <v>98</v>
      </c>
      <c r="AZ13" s="154">
        <v>0</v>
      </c>
      <c r="BA13" s="154">
        <v>4</v>
      </c>
      <c r="BB13" s="154">
        <v>103</v>
      </c>
      <c r="BC13" s="154">
        <v>11</v>
      </c>
      <c r="BD13" s="155">
        <v>43</v>
      </c>
      <c r="BE13" s="154">
        <v>49</v>
      </c>
      <c r="BF13" s="154">
        <v>103</v>
      </c>
      <c r="BG13" s="156">
        <v>103</v>
      </c>
    </row>
    <row r="14" spans="1:59" s="147" customFormat="1" ht="24">
      <c r="A14" s="458"/>
      <c r="B14" s="157" t="s">
        <v>100</v>
      </c>
      <c r="C14" s="152" t="s">
        <v>93</v>
      </c>
      <c r="D14" s="153" t="s">
        <v>93</v>
      </c>
      <c r="E14" s="154">
        <v>4</v>
      </c>
      <c r="F14" s="153" t="s">
        <v>93</v>
      </c>
      <c r="G14" s="153" t="s">
        <v>93</v>
      </c>
      <c r="H14" s="154">
        <v>4</v>
      </c>
      <c r="I14" s="153" t="s">
        <v>93</v>
      </c>
      <c r="J14" s="153" t="s">
        <v>93</v>
      </c>
      <c r="K14" s="154">
        <v>4</v>
      </c>
      <c r="L14" s="154">
        <v>0</v>
      </c>
      <c r="M14" s="154">
        <v>1</v>
      </c>
      <c r="N14" s="155">
        <v>3</v>
      </c>
      <c r="O14" s="154">
        <v>4</v>
      </c>
      <c r="P14" s="154">
        <v>0</v>
      </c>
      <c r="Q14" s="155">
        <v>3</v>
      </c>
      <c r="R14" s="154">
        <v>1</v>
      </c>
      <c r="S14" s="154">
        <v>4</v>
      </c>
      <c r="T14" s="154">
        <v>0</v>
      </c>
      <c r="U14" s="154">
        <v>2</v>
      </c>
      <c r="V14" s="155">
        <v>2</v>
      </c>
      <c r="W14" s="154">
        <v>4</v>
      </c>
      <c r="X14" s="154">
        <v>0</v>
      </c>
      <c r="Y14" s="155">
        <v>1</v>
      </c>
      <c r="Z14" s="154">
        <v>1</v>
      </c>
      <c r="AA14" s="154">
        <v>1</v>
      </c>
      <c r="AB14" s="154">
        <v>0</v>
      </c>
      <c r="AC14" s="154">
        <v>0</v>
      </c>
      <c r="AD14" s="154">
        <v>1</v>
      </c>
      <c r="AE14" s="154">
        <v>4</v>
      </c>
      <c r="AF14" s="154">
        <v>1</v>
      </c>
      <c r="AG14" s="155">
        <v>2</v>
      </c>
      <c r="AH14" s="154">
        <v>1</v>
      </c>
      <c r="AI14" s="154">
        <v>4</v>
      </c>
      <c r="AJ14" s="154">
        <v>0</v>
      </c>
      <c r="AK14" s="155">
        <v>2</v>
      </c>
      <c r="AL14" s="154">
        <v>2</v>
      </c>
      <c r="AM14" s="154">
        <v>4</v>
      </c>
      <c r="AN14" s="154">
        <v>0</v>
      </c>
      <c r="AO14" s="155">
        <v>2</v>
      </c>
      <c r="AP14" s="154">
        <v>2</v>
      </c>
      <c r="AQ14" s="154">
        <v>4</v>
      </c>
      <c r="AR14" s="154">
        <v>0</v>
      </c>
      <c r="AS14" s="155">
        <v>0</v>
      </c>
      <c r="AT14" s="154">
        <v>3</v>
      </c>
      <c r="AU14" s="154">
        <v>1</v>
      </c>
      <c r="AV14" s="154">
        <v>0</v>
      </c>
      <c r="AW14" s="154">
        <v>4</v>
      </c>
      <c r="AX14" s="154">
        <v>0</v>
      </c>
      <c r="AY14" s="155">
        <v>3</v>
      </c>
      <c r="AZ14" s="154">
        <v>0</v>
      </c>
      <c r="BA14" s="154">
        <v>1</v>
      </c>
      <c r="BB14" s="154">
        <v>4</v>
      </c>
      <c r="BC14" s="154">
        <v>0</v>
      </c>
      <c r="BD14" s="155">
        <v>3</v>
      </c>
      <c r="BE14" s="154">
        <v>1</v>
      </c>
      <c r="BF14" s="154">
        <v>4</v>
      </c>
      <c r="BG14" s="156">
        <v>4</v>
      </c>
    </row>
    <row r="15" spans="1:59" s="147" customFormat="1" ht="15.75" thickBot="1">
      <c r="A15" s="459"/>
      <c r="B15" s="158" t="s">
        <v>14</v>
      </c>
      <c r="C15" s="159" t="s">
        <v>93</v>
      </c>
      <c r="D15" s="160" t="s">
        <v>93</v>
      </c>
      <c r="E15" s="161">
        <v>1217</v>
      </c>
      <c r="F15" s="160" t="s">
        <v>93</v>
      </c>
      <c r="G15" s="160" t="s">
        <v>93</v>
      </c>
      <c r="H15" s="161">
        <v>1217</v>
      </c>
      <c r="I15" s="160" t="s">
        <v>93</v>
      </c>
      <c r="J15" s="160" t="s">
        <v>93</v>
      </c>
      <c r="K15" s="161">
        <v>1217</v>
      </c>
      <c r="L15" s="162">
        <v>226</v>
      </c>
      <c r="M15" s="161">
        <v>83</v>
      </c>
      <c r="N15" s="163">
        <v>908</v>
      </c>
      <c r="O15" s="161">
        <v>1217</v>
      </c>
      <c r="P15" s="161">
        <v>167</v>
      </c>
      <c r="Q15" s="163">
        <v>638</v>
      </c>
      <c r="R15" s="161">
        <v>412</v>
      </c>
      <c r="S15" s="161">
        <v>1217</v>
      </c>
      <c r="T15" s="161">
        <v>166</v>
      </c>
      <c r="U15" s="161">
        <v>352</v>
      </c>
      <c r="V15" s="163">
        <v>699</v>
      </c>
      <c r="W15" s="161">
        <v>1217</v>
      </c>
      <c r="X15" s="161">
        <v>227</v>
      </c>
      <c r="Y15" s="163">
        <v>546</v>
      </c>
      <c r="Z15" s="161">
        <v>49</v>
      </c>
      <c r="AA15" s="161">
        <v>174</v>
      </c>
      <c r="AB15" s="161">
        <v>38</v>
      </c>
      <c r="AC15" s="161">
        <v>17</v>
      </c>
      <c r="AD15" s="161">
        <v>166</v>
      </c>
      <c r="AE15" s="161">
        <v>1217</v>
      </c>
      <c r="AF15" s="161">
        <v>159</v>
      </c>
      <c r="AG15" s="163">
        <v>778</v>
      </c>
      <c r="AH15" s="161">
        <v>280</v>
      </c>
      <c r="AI15" s="161">
        <v>1217</v>
      </c>
      <c r="AJ15" s="161">
        <v>325</v>
      </c>
      <c r="AK15" s="163">
        <v>441</v>
      </c>
      <c r="AL15" s="161">
        <v>451</v>
      </c>
      <c r="AM15" s="161">
        <v>1217</v>
      </c>
      <c r="AN15" s="161">
        <v>273</v>
      </c>
      <c r="AO15" s="163">
        <v>393</v>
      </c>
      <c r="AP15" s="161">
        <v>551</v>
      </c>
      <c r="AQ15" s="161">
        <v>1217</v>
      </c>
      <c r="AR15" s="161">
        <v>16</v>
      </c>
      <c r="AS15" s="163">
        <v>23</v>
      </c>
      <c r="AT15" s="161">
        <v>1025</v>
      </c>
      <c r="AU15" s="161">
        <v>103</v>
      </c>
      <c r="AV15" s="161">
        <v>50</v>
      </c>
      <c r="AW15" s="161">
        <v>1217</v>
      </c>
      <c r="AX15" s="161">
        <v>20</v>
      </c>
      <c r="AY15" s="163">
        <v>1101</v>
      </c>
      <c r="AZ15" s="161">
        <v>8</v>
      </c>
      <c r="BA15" s="161">
        <v>88</v>
      </c>
      <c r="BB15" s="161">
        <v>1217</v>
      </c>
      <c r="BC15" s="161">
        <v>146</v>
      </c>
      <c r="BD15" s="163">
        <v>364</v>
      </c>
      <c r="BE15" s="161">
        <v>707</v>
      </c>
      <c r="BF15" s="161">
        <v>1217</v>
      </c>
      <c r="BG15" s="164">
        <v>1217</v>
      </c>
    </row>
    <row r="16" spans="1:59" s="147" customFormat="1" ht="15.75" thickTop="1">
      <c r="A16" s="157"/>
      <c r="B16" s="234"/>
      <c r="C16" s="235"/>
      <c r="D16" s="235"/>
      <c r="E16" s="44"/>
      <c r="F16" s="235"/>
      <c r="G16" s="235"/>
      <c r="H16" s="44"/>
      <c r="I16" s="235"/>
      <c r="J16" s="235"/>
      <c r="K16" s="44"/>
      <c r="L16" s="44"/>
      <c r="M16" s="44"/>
      <c r="N16" s="236"/>
      <c r="O16" s="44"/>
      <c r="P16" s="44"/>
      <c r="Q16" s="236"/>
      <c r="R16" s="44"/>
      <c r="S16" s="44"/>
      <c r="T16" s="44"/>
      <c r="U16" s="44"/>
      <c r="V16" s="236"/>
      <c r="W16" s="44"/>
      <c r="X16" s="44"/>
      <c r="Y16" s="236"/>
      <c r="Z16" s="44"/>
      <c r="AA16" s="44"/>
      <c r="AB16" s="44"/>
      <c r="AC16" s="44"/>
      <c r="AD16" s="44"/>
      <c r="AE16" s="44"/>
      <c r="AF16" s="44"/>
      <c r="AG16" s="236"/>
      <c r="AH16" s="44"/>
      <c r="AI16" s="44"/>
      <c r="AJ16" s="44"/>
      <c r="AK16" s="236"/>
      <c r="AL16" s="44"/>
      <c r="AM16" s="44"/>
      <c r="AN16" s="44"/>
      <c r="AO16" s="236"/>
      <c r="AP16" s="44"/>
      <c r="AQ16" s="44"/>
      <c r="AR16" s="44"/>
      <c r="AS16" s="236"/>
      <c r="AT16" s="44"/>
      <c r="AU16" s="44"/>
      <c r="AV16" s="44"/>
      <c r="AW16" s="44"/>
      <c r="AX16" s="44"/>
      <c r="AY16" s="236"/>
      <c r="AZ16" s="44"/>
      <c r="BA16" s="44"/>
      <c r="BB16" s="44"/>
      <c r="BC16" s="44"/>
      <c r="BD16" s="236"/>
      <c r="BE16" s="44"/>
      <c r="BF16" s="44"/>
      <c r="BG16" s="237"/>
    </row>
    <row r="17" spans="1:59" s="147" customFormat="1">
      <c r="A17" s="335" t="s">
        <v>67</v>
      </c>
      <c r="B17" s="335"/>
      <c r="C17" s="66" t="s">
        <v>81</v>
      </c>
      <c r="D17" s="235"/>
      <c r="E17" s="44"/>
      <c r="F17" s="235"/>
      <c r="G17" s="235"/>
      <c r="H17" s="44"/>
      <c r="I17" s="235"/>
      <c r="J17" s="235"/>
      <c r="K17" s="44"/>
      <c r="L17" s="44"/>
      <c r="M17" s="44"/>
      <c r="N17" s="236"/>
      <c r="O17" s="44"/>
      <c r="P17" s="44"/>
      <c r="Q17" s="236"/>
      <c r="R17" s="44"/>
      <c r="S17" s="44"/>
      <c r="T17" s="44"/>
      <c r="U17" s="44"/>
      <c r="V17" s="236"/>
      <c r="W17" s="44"/>
      <c r="X17" s="44"/>
      <c r="Y17" s="236"/>
      <c r="Z17" s="44"/>
      <c r="AA17" s="44"/>
      <c r="AB17" s="44"/>
      <c r="AC17" s="44"/>
      <c r="AD17" s="44"/>
      <c r="AE17" s="44"/>
      <c r="AF17" s="44"/>
      <c r="AG17" s="236"/>
      <c r="AH17" s="44"/>
      <c r="AI17" s="44"/>
      <c r="AJ17" s="44"/>
      <c r="AK17" s="236"/>
      <c r="AL17" s="44"/>
      <c r="AM17" s="44"/>
      <c r="AN17" s="44"/>
      <c r="AO17" s="236"/>
      <c r="AP17" s="44"/>
      <c r="AQ17" s="44"/>
      <c r="AR17" s="44"/>
      <c r="AS17" s="236"/>
      <c r="AT17" s="44"/>
      <c r="AU17" s="44"/>
      <c r="AV17" s="44"/>
      <c r="AW17" s="44"/>
      <c r="AX17" s="44"/>
      <c r="AY17" s="236"/>
      <c r="AZ17" s="44"/>
      <c r="BA17" s="44"/>
      <c r="BB17" s="44"/>
      <c r="BC17" s="44"/>
      <c r="BD17" s="236"/>
      <c r="BE17" s="44"/>
      <c r="BF17" s="44"/>
      <c r="BG17" s="237"/>
    </row>
    <row r="18" spans="1:59" s="147" customFormat="1">
      <c r="A18" s="157"/>
      <c r="B18" s="239" t="s">
        <v>92</v>
      </c>
      <c r="C18" s="235" t="s">
        <v>93</v>
      </c>
      <c r="D18" s="235" t="s">
        <v>93</v>
      </c>
      <c r="E18" s="44"/>
      <c r="F18" s="235" t="s">
        <v>93</v>
      </c>
      <c r="G18" s="235" t="s">
        <v>93</v>
      </c>
      <c r="H18" s="44"/>
      <c r="I18" s="235" t="s">
        <v>93</v>
      </c>
      <c r="J18" s="235" t="s">
        <v>93</v>
      </c>
      <c r="K18" s="44"/>
      <c r="L18" s="15">
        <f>O7*L$15/$O$15</f>
        <v>1.8570254724732951</v>
      </c>
      <c r="M18" s="15">
        <f>O7*M$15/$O$15</f>
        <v>0.68200493015612162</v>
      </c>
      <c r="N18" s="15">
        <f>O7*N$15/$O$15</f>
        <v>7.4609695973705836</v>
      </c>
      <c r="O18" s="44"/>
      <c r="P18" s="15">
        <f>S7*P$15/$O$15</f>
        <v>1.3722267871815941</v>
      </c>
      <c r="Q18" s="15">
        <f>S7*Q$15/$O$15</f>
        <v>5.2423993426458502</v>
      </c>
      <c r="R18" s="15">
        <f>S7*R$15/$O$15</f>
        <v>3.3853738701725553</v>
      </c>
      <c r="S18" s="44"/>
      <c r="T18" s="15">
        <f>W7*T$15/$O$15</f>
        <v>1.3640098603122432</v>
      </c>
      <c r="U18" s="15">
        <f>W7*U$15/$O$15</f>
        <v>2.8923582580115035</v>
      </c>
      <c r="V18" s="15">
        <f>W7*V$15/$O$15</f>
        <v>5.7436318816762535</v>
      </c>
      <c r="W18" s="44"/>
      <c r="X18" s="15">
        <f>AE7*X$15/$O$15</f>
        <v>1.8652423993426459</v>
      </c>
      <c r="Y18" s="15">
        <f>AE7*Y$15/$O$15</f>
        <v>4.4864420706655714</v>
      </c>
      <c r="Z18" s="15">
        <f>AE7*Z$15/$O$15</f>
        <v>0.40262941659819229</v>
      </c>
      <c r="AA18" s="15">
        <f>AE7*AA$15/$O$15</f>
        <v>1.4297452752670501</v>
      </c>
      <c r="AB18" s="15">
        <f>AE7*AB$15/$O$15</f>
        <v>0.31224322103533281</v>
      </c>
      <c r="AC18" s="15">
        <f>AE7*AC$15/$O$15</f>
        <v>0.13968775677896467</v>
      </c>
      <c r="AD18" s="15">
        <f>AE7*AD$15/$O$15</f>
        <v>1.3640098603122432</v>
      </c>
      <c r="AE18" s="44"/>
      <c r="AF18" s="15">
        <f>AI7*AF$15/$O$15</f>
        <v>1.3064913722267872</v>
      </c>
      <c r="AG18" s="15">
        <f>AI7*AG$15/$O$15</f>
        <v>6.3927691043549713</v>
      </c>
      <c r="AH18" s="15">
        <f>AI7*AH$15/$O$15</f>
        <v>2.3007395234182417</v>
      </c>
      <c r="AI18" s="44"/>
      <c r="AJ18" s="15">
        <f>AM7*AJ$15/$O$15</f>
        <v>2.6705012325390305</v>
      </c>
      <c r="AK18" s="15">
        <f>AM7*AK$15/$O$15</f>
        <v>3.6236647493837304</v>
      </c>
      <c r="AL18" s="15">
        <f>AM7*AL$15/$O$15</f>
        <v>3.7058340180772391</v>
      </c>
      <c r="AM18" s="44"/>
      <c r="AN18" s="15">
        <f>AQ7*AN$15/$O$15</f>
        <v>2.2432210353327857</v>
      </c>
      <c r="AO18" s="15">
        <f>AQ7*AO$15/$O$15</f>
        <v>3.2292522596548889</v>
      </c>
      <c r="AP18" s="15">
        <f>AQ7*AP$15/$O$15</f>
        <v>4.5275267050123258</v>
      </c>
      <c r="AQ18" s="44"/>
      <c r="AR18" s="15">
        <f>AW7*AR$15/$O$15</f>
        <v>0.13147082990961381</v>
      </c>
      <c r="AS18" s="15">
        <f>AW7*AS$15/$O$15</f>
        <v>0.18898931799506985</v>
      </c>
      <c r="AT18" s="15">
        <f>AW7*AT$15/$O$15</f>
        <v>8.4223500410846341</v>
      </c>
      <c r="AU18" s="15">
        <f>AW7*AU$15/$O$15</f>
        <v>0.84634346754313883</v>
      </c>
      <c r="AV18" s="15">
        <f>AW7*AV$15/$O$15</f>
        <v>0.41084634346754312</v>
      </c>
      <c r="AW18" s="44"/>
      <c r="AX18" s="15">
        <f>BB7*AX$15/$O$15</f>
        <v>0.16433853738701726</v>
      </c>
      <c r="AY18" s="15">
        <f>BB7*AY$15/$O$15</f>
        <v>9.0468364831552996</v>
      </c>
      <c r="AZ18" s="15">
        <f>BB7*AZ$15/$O$15</f>
        <v>6.5735414954806906E-2</v>
      </c>
      <c r="BA18" s="15">
        <f>BB7*BA$15/$O$15</f>
        <v>0.72308956450287587</v>
      </c>
      <c r="BB18" s="44"/>
      <c r="BC18" s="15">
        <f>BF7*BC$15/$O$15</f>
        <v>1.199671322925226</v>
      </c>
      <c r="BD18" s="15">
        <f>BF7*BD$15/$O$15</f>
        <v>2.9909613804437138</v>
      </c>
      <c r="BE18" s="15">
        <f>BF7*BE$15/$O$15</f>
        <v>5.8093672966310601</v>
      </c>
      <c r="BF18" s="44"/>
      <c r="BG18" s="237"/>
    </row>
    <row r="19" spans="1:59" s="147" customFormat="1" ht="24">
      <c r="A19" s="157"/>
      <c r="B19" s="240" t="s">
        <v>94</v>
      </c>
      <c r="C19" s="235" t="s">
        <v>93</v>
      </c>
      <c r="D19" s="235" t="s">
        <v>93</v>
      </c>
      <c r="E19" s="44"/>
      <c r="F19" s="235" t="s">
        <v>93</v>
      </c>
      <c r="G19" s="235" t="s">
        <v>93</v>
      </c>
      <c r="H19" s="44"/>
      <c r="I19" s="235" t="s">
        <v>93</v>
      </c>
      <c r="J19" s="235" t="s">
        <v>93</v>
      </c>
      <c r="K19" s="44"/>
      <c r="L19" s="15">
        <f t="shared" ref="L19:L25" si="0">O8*L$15/$O$15</f>
        <v>67.781429745275261</v>
      </c>
      <c r="M19" s="15">
        <f t="shared" ref="M19:M25" si="1">O8*M$15/$O$15</f>
        <v>24.893179950698439</v>
      </c>
      <c r="N19" s="15">
        <f t="shared" ref="N19:N25" si="2">O8*N$15/$O$15</f>
        <v>272.32539030402631</v>
      </c>
      <c r="O19" s="44"/>
      <c r="P19" s="15">
        <f t="shared" ref="P19:P25" si="3">S8*P$15/$O$15</f>
        <v>50.086277732128181</v>
      </c>
      <c r="Q19" s="15">
        <f t="shared" ref="Q19:Q25" si="4">S8*Q$15/$O$15</f>
        <v>191.34757600657355</v>
      </c>
      <c r="R19" s="15">
        <f t="shared" ref="R19:R25" si="5">S8*R$15/$O$15</f>
        <v>123.56614626129827</v>
      </c>
      <c r="S19" s="44"/>
      <c r="T19" s="15">
        <f t="shared" ref="T19:T25" si="6">W8*T$15/$O$15</f>
        <v>49.786359901396878</v>
      </c>
      <c r="U19" s="15">
        <f t="shared" ref="U19:U25" si="7">W8*U$15/$O$15</f>
        <v>105.57107641741989</v>
      </c>
      <c r="V19" s="15">
        <f t="shared" ref="V19:V25" si="8">W8*V$15/$O$15</f>
        <v>209.64256368118325</v>
      </c>
      <c r="W19" s="44"/>
      <c r="X19" s="15">
        <f t="shared" ref="X19:X25" si="9">AE8*X$15/$O$15</f>
        <v>68.081347576006578</v>
      </c>
      <c r="Y19" s="15">
        <f t="shared" ref="Y19:Y25" si="10">AE8*Y$15/$O$15</f>
        <v>163.75513557929335</v>
      </c>
      <c r="Z19" s="15">
        <f t="shared" ref="Z19:Z25" si="11">AE8*Z$15/$O$15</f>
        <v>14.695973705834017</v>
      </c>
      <c r="AA19" s="15">
        <f t="shared" ref="AA19:AA25" si="12">AE8*AA$15/$O$15</f>
        <v>52.185702547247331</v>
      </c>
      <c r="AB19" s="15">
        <f t="shared" ref="AB19:AB25" si="13">AE8*AB$15/$O$15</f>
        <v>11.396877567789646</v>
      </c>
      <c r="AC19" s="15">
        <f t="shared" ref="AC19:AC25" si="14">AE8*AC$15/$O$15</f>
        <v>5.0986031224322099</v>
      </c>
      <c r="AD19" s="15">
        <f t="shared" ref="AD19:AD25" si="15">AE8*AD$15/$O$15</f>
        <v>49.786359901396878</v>
      </c>
      <c r="AE19" s="44"/>
      <c r="AF19" s="15">
        <f t="shared" ref="AF19:AF25" si="16">AI8*AF$15/$O$15</f>
        <v>47.686935086277735</v>
      </c>
      <c r="AG19" s="15">
        <f t="shared" ref="AG19:AG25" si="17">AI8*AG$15/$O$15</f>
        <v>233.33607230895646</v>
      </c>
      <c r="AH19" s="15">
        <f t="shared" ref="AH19:AH25" si="18">AI8*AH$15/$O$15</f>
        <v>83.976992604765812</v>
      </c>
      <c r="AI19" s="44"/>
      <c r="AJ19" s="15">
        <f t="shared" ref="AJ19:AJ25" si="19">AM8*AJ$15/$O$15</f>
        <v>97.473294987674606</v>
      </c>
      <c r="AK19" s="15">
        <f t="shared" ref="AK19:AK25" si="20">AM8*AK$15/$O$15</f>
        <v>132.26376335250617</v>
      </c>
      <c r="AL19" s="15">
        <f t="shared" ref="AL19:AL25" si="21">AM8*AL$15/$O$15</f>
        <v>135.26294165981923</v>
      </c>
      <c r="AM19" s="44"/>
      <c r="AN19" s="15">
        <f t="shared" ref="AN19:AN25" si="22">AQ8*AN$15/$O$15</f>
        <v>81.877567789646676</v>
      </c>
      <c r="AO19" s="15">
        <f t="shared" ref="AO19:AO25" si="23">AQ8*AO$15/$O$15</f>
        <v>117.86770747740346</v>
      </c>
      <c r="AP19" s="15">
        <f t="shared" ref="AP19:AP25" si="24">AQ8*AP$15/$O$15</f>
        <v>165.25472473294988</v>
      </c>
      <c r="AQ19" s="44"/>
      <c r="AR19" s="15">
        <f t="shared" ref="AR19:AR25" si="25">AW8*AR$15/$O$15</f>
        <v>4.7986852917009042</v>
      </c>
      <c r="AS19" s="15">
        <f t="shared" ref="AS19:AS25" si="26">AW8*AS$15/$O$15</f>
        <v>6.8981101068200497</v>
      </c>
      <c r="AT19" s="15">
        <f t="shared" ref="AT19:AT25" si="27">AW8*AT$15/$O$15</f>
        <v>307.41577649958913</v>
      </c>
      <c r="AU19" s="15">
        <f t="shared" ref="AU19:AU25" si="28">AW8*AU$15/$O$15</f>
        <v>30.891536565324568</v>
      </c>
      <c r="AV19" s="15">
        <f t="shared" ref="AV19:AV25" si="29">AW8*AV$15/$O$15</f>
        <v>14.995891536565324</v>
      </c>
      <c r="AW19" s="44"/>
      <c r="AX19" s="15">
        <f t="shared" ref="AX19:AX25" si="30">BB8*AX$15/$O$15</f>
        <v>5.9983566146261298</v>
      </c>
      <c r="AY19" s="15">
        <f t="shared" ref="AY19:AY25" si="31">BB8*AY$15/$O$15</f>
        <v>330.20953163516845</v>
      </c>
      <c r="AZ19" s="15">
        <f t="shared" ref="AZ19:AZ25" si="32">BB8*AZ$15/$O$15</f>
        <v>2.3993426458504521</v>
      </c>
      <c r="BA19" s="15">
        <f t="shared" ref="BA19:BA25" si="33">BB8*BA$15/$O$15</f>
        <v>26.392769104354972</v>
      </c>
      <c r="BB19" s="44"/>
      <c r="BC19" s="15">
        <f t="shared" ref="BC19:BC25" si="34">BF8*BC$15/$O$15</f>
        <v>43.788003286770746</v>
      </c>
      <c r="BD19" s="15">
        <f t="shared" ref="BD19:BD25" si="35">BF8*BD$15/$O$15</f>
        <v>109.17009038619557</v>
      </c>
      <c r="BE19" s="15">
        <f t="shared" ref="BE19:BE25" si="36">BF8*BE$15/$O$15</f>
        <v>212.0419063270337</v>
      </c>
      <c r="BF19" s="44"/>
      <c r="BG19" s="237"/>
    </row>
    <row r="20" spans="1:59" s="147" customFormat="1" ht="50.25" customHeight="1">
      <c r="A20" s="157"/>
      <c r="B20" s="240" t="s">
        <v>95</v>
      </c>
      <c r="C20" s="235" t="s">
        <v>93</v>
      </c>
      <c r="D20" s="235" t="s">
        <v>93</v>
      </c>
      <c r="E20" s="44"/>
      <c r="F20" s="235" t="s">
        <v>93</v>
      </c>
      <c r="G20" s="235" t="s">
        <v>93</v>
      </c>
      <c r="H20" s="44"/>
      <c r="I20" s="235" t="s">
        <v>93</v>
      </c>
      <c r="J20" s="235" t="s">
        <v>93</v>
      </c>
      <c r="K20" s="44"/>
      <c r="L20" s="15">
        <f t="shared" si="0"/>
        <v>77.809367296631066</v>
      </c>
      <c r="M20" s="15">
        <f t="shared" si="1"/>
        <v>28.576006573541495</v>
      </c>
      <c r="N20" s="15">
        <f t="shared" si="2"/>
        <v>312.61462612982746</v>
      </c>
      <c r="O20" s="44"/>
      <c r="P20" s="15">
        <f t="shared" si="3"/>
        <v>57.496302382908794</v>
      </c>
      <c r="Q20" s="15">
        <f t="shared" si="4"/>
        <v>219.65653245686113</v>
      </c>
      <c r="R20" s="15">
        <f t="shared" si="5"/>
        <v>141.84716516023008</v>
      </c>
      <c r="S20" s="44"/>
      <c r="T20" s="15">
        <f t="shared" si="6"/>
        <v>57.15201314708299</v>
      </c>
      <c r="U20" s="15">
        <f t="shared" si="7"/>
        <v>121.18981101068201</v>
      </c>
      <c r="V20" s="15">
        <f t="shared" si="8"/>
        <v>240.65817584223501</v>
      </c>
      <c r="W20" s="44"/>
      <c r="X20" s="15">
        <f t="shared" si="9"/>
        <v>78.153656532456864</v>
      </c>
      <c r="Y20" s="15">
        <f t="shared" si="10"/>
        <v>187.98192276088741</v>
      </c>
      <c r="Z20" s="15">
        <f t="shared" si="11"/>
        <v>16.870172555464258</v>
      </c>
      <c r="AA20" s="15">
        <f t="shared" si="12"/>
        <v>59.906327033689401</v>
      </c>
      <c r="AB20" s="15">
        <f t="shared" si="13"/>
        <v>13.082990961380444</v>
      </c>
      <c r="AC20" s="15">
        <f t="shared" si="14"/>
        <v>5.8529170090386193</v>
      </c>
      <c r="AD20" s="15">
        <f t="shared" si="15"/>
        <v>57.15201314708299</v>
      </c>
      <c r="AE20" s="44"/>
      <c r="AF20" s="15">
        <f t="shared" si="16"/>
        <v>54.741988496302383</v>
      </c>
      <c r="AG20" s="15">
        <f t="shared" si="17"/>
        <v>267.85702547247331</v>
      </c>
      <c r="AH20" s="15">
        <f t="shared" si="18"/>
        <v>96.400986031224321</v>
      </c>
      <c r="AI20" s="44"/>
      <c r="AJ20" s="15">
        <f t="shared" si="19"/>
        <v>111.89400164338538</v>
      </c>
      <c r="AK20" s="15">
        <f t="shared" si="20"/>
        <v>151.83155299917831</v>
      </c>
      <c r="AL20" s="15">
        <f t="shared" si="21"/>
        <v>155.27444535743632</v>
      </c>
      <c r="AM20" s="44"/>
      <c r="AN20" s="15">
        <f t="shared" si="22"/>
        <v>93.990961380443707</v>
      </c>
      <c r="AO20" s="15">
        <f t="shared" si="23"/>
        <v>135.30566967953985</v>
      </c>
      <c r="AP20" s="15">
        <f t="shared" si="24"/>
        <v>189.70336894001645</v>
      </c>
      <c r="AQ20" s="44"/>
      <c r="AR20" s="15">
        <f t="shared" si="25"/>
        <v>5.5086277732128188</v>
      </c>
      <c r="AS20" s="15">
        <f t="shared" si="26"/>
        <v>7.9186524239934268</v>
      </c>
      <c r="AT20" s="15">
        <f t="shared" si="27"/>
        <v>352.89646672144619</v>
      </c>
      <c r="AU20" s="15">
        <f t="shared" si="28"/>
        <v>35.461791290057519</v>
      </c>
      <c r="AV20" s="15">
        <f t="shared" si="29"/>
        <v>17.214461791290059</v>
      </c>
      <c r="AW20" s="44"/>
      <c r="AX20" s="15">
        <f t="shared" si="30"/>
        <v>6.8857847165160226</v>
      </c>
      <c r="AY20" s="15">
        <f t="shared" si="31"/>
        <v>379.06244864420705</v>
      </c>
      <c r="AZ20" s="15">
        <f t="shared" si="32"/>
        <v>2.7543138866064094</v>
      </c>
      <c r="BA20" s="15">
        <f t="shared" si="33"/>
        <v>30.297452752670502</v>
      </c>
      <c r="BB20" s="44"/>
      <c r="BC20" s="15">
        <f t="shared" si="34"/>
        <v>50.266228430566969</v>
      </c>
      <c r="BD20" s="15">
        <f t="shared" si="35"/>
        <v>125.32128184059162</v>
      </c>
      <c r="BE20" s="15">
        <f t="shared" si="36"/>
        <v>243.41248972884142</v>
      </c>
      <c r="BF20" s="44"/>
      <c r="BG20" s="237"/>
    </row>
    <row r="21" spans="1:59" s="147" customFormat="1" ht="49.5" customHeight="1">
      <c r="A21" s="157"/>
      <c r="B21" s="240" t="s">
        <v>96</v>
      </c>
      <c r="C21" s="235" t="s">
        <v>93</v>
      </c>
      <c r="D21" s="235" t="s">
        <v>93</v>
      </c>
      <c r="E21" s="44"/>
      <c r="F21" s="235" t="s">
        <v>93</v>
      </c>
      <c r="G21" s="235" t="s">
        <v>93</v>
      </c>
      <c r="H21" s="44"/>
      <c r="I21" s="235" t="s">
        <v>93</v>
      </c>
      <c r="J21" s="235" t="s">
        <v>93</v>
      </c>
      <c r="K21" s="44"/>
      <c r="L21" s="15">
        <f t="shared" si="0"/>
        <v>16.713229252259655</v>
      </c>
      <c r="M21" s="15">
        <f t="shared" si="1"/>
        <v>6.1380443714050941</v>
      </c>
      <c r="N21" s="15">
        <f t="shared" si="2"/>
        <v>67.148726376335247</v>
      </c>
      <c r="O21" s="44"/>
      <c r="P21" s="15">
        <f t="shared" si="3"/>
        <v>12.350041084634347</v>
      </c>
      <c r="Q21" s="15">
        <f t="shared" si="4"/>
        <v>47.181594083812655</v>
      </c>
      <c r="R21" s="15">
        <f t="shared" si="5"/>
        <v>30.468364831553</v>
      </c>
      <c r="S21" s="44"/>
      <c r="T21" s="15">
        <f t="shared" si="6"/>
        <v>12.276088742810188</v>
      </c>
      <c r="U21" s="15">
        <f t="shared" si="7"/>
        <v>26.031224322103533</v>
      </c>
      <c r="V21" s="15">
        <f t="shared" si="8"/>
        <v>51.692686935086279</v>
      </c>
      <c r="W21" s="44"/>
      <c r="X21" s="15">
        <f t="shared" si="9"/>
        <v>16.787181594083812</v>
      </c>
      <c r="Y21" s="15">
        <f t="shared" si="10"/>
        <v>40.377978635990139</v>
      </c>
      <c r="Z21" s="15">
        <f t="shared" si="11"/>
        <v>3.6236647493837304</v>
      </c>
      <c r="AA21" s="15">
        <f t="shared" si="12"/>
        <v>12.867707477403451</v>
      </c>
      <c r="AB21" s="15">
        <f t="shared" si="13"/>
        <v>2.8101889893179952</v>
      </c>
      <c r="AC21" s="15">
        <f t="shared" si="14"/>
        <v>1.2571898110106821</v>
      </c>
      <c r="AD21" s="15">
        <f t="shared" si="15"/>
        <v>12.276088742810188</v>
      </c>
      <c r="AE21" s="44"/>
      <c r="AF21" s="15">
        <f t="shared" si="16"/>
        <v>11.758422350041085</v>
      </c>
      <c r="AG21" s="15">
        <f t="shared" si="17"/>
        <v>57.534921939194739</v>
      </c>
      <c r="AH21" s="15">
        <f t="shared" si="18"/>
        <v>20.706655710764174</v>
      </c>
      <c r="AI21" s="44"/>
      <c r="AJ21" s="15">
        <f t="shared" si="19"/>
        <v>24.034511092851275</v>
      </c>
      <c r="AK21" s="15">
        <f t="shared" si="20"/>
        <v>32.612982744453575</v>
      </c>
      <c r="AL21" s="15">
        <f t="shared" si="21"/>
        <v>33.35250616269515</v>
      </c>
      <c r="AM21" s="44"/>
      <c r="AN21" s="15">
        <f t="shared" si="22"/>
        <v>20.18898931799507</v>
      </c>
      <c r="AO21" s="15">
        <f t="shared" si="23"/>
        <v>29.063270336894</v>
      </c>
      <c r="AP21" s="15">
        <f t="shared" si="24"/>
        <v>40.747740345110927</v>
      </c>
      <c r="AQ21" s="44"/>
      <c r="AR21" s="15">
        <f t="shared" si="25"/>
        <v>1.1832374691865242</v>
      </c>
      <c r="AS21" s="15">
        <f t="shared" si="26"/>
        <v>1.7009038619556287</v>
      </c>
      <c r="AT21" s="15">
        <f t="shared" si="27"/>
        <v>75.801150369761714</v>
      </c>
      <c r="AU21" s="15">
        <f t="shared" si="28"/>
        <v>7.61709120788825</v>
      </c>
      <c r="AV21" s="15">
        <f t="shared" si="29"/>
        <v>3.6976170912078881</v>
      </c>
      <c r="AW21" s="44"/>
      <c r="AX21" s="15">
        <f t="shared" si="30"/>
        <v>1.4790468364831553</v>
      </c>
      <c r="AY21" s="15">
        <f t="shared" si="31"/>
        <v>81.4215283483977</v>
      </c>
      <c r="AZ21" s="15">
        <f t="shared" si="32"/>
        <v>0.59161873459326209</v>
      </c>
      <c r="BA21" s="15">
        <f t="shared" si="33"/>
        <v>6.5078060805258833</v>
      </c>
      <c r="BB21" s="44"/>
      <c r="BC21" s="15">
        <f t="shared" si="34"/>
        <v>10.797041906327033</v>
      </c>
      <c r="BD21" s="15">
        <f t="shared" si="35"/>
        <v>26.918652423993425</v>
      </c>
      <c r="BE21" s="15">
        <f t="shared" si="36"/>
        <v>52.28430566967954</v>
      </c>
      <c r="BF21" s="44"/>
      <c r="BG21" s="237"/>
    </row>
    <row r="22" spans="1:59" s="147" customFormat="1" ht="36">
      <c r="A22" s="157"/>
      <c r="B22" s="240" t="s">
        <v>97</v>
      </c>
      <c r="C22" s="235" t="s">
        <v>93</v>
      </c>
      <c r="D22" s="235" t="s">
        <v>93</v>
      </c>
      <c r="E22" s="44"/>
      <c r="F22" s="235" t="s">
        <v>93</v>
      </c>
      <c r="G22" s="235" t="s">
        <v>93</v>
      </c>
      <c r="H22" s="44"/>
      <c r="I22" s="235" t="s">
        <v>93</v>
      </c>
      <c r="J22" s="235" t="s">
        <v>93</v>
      </c>
      <c r="K22" s="44"/>
      <c r="L22" s="15">
        <f t="shared" si="0"/>
        <v>39.183237469186523</v>
      </c>
      <c r="M22" s="15">
        <f t="shared" si="1"/>
        <v>14.390304026294165</v>
      </c>
      <c r="N22" s="15">
        <f t="shared" si="2"/>
        <v>157.4264585045193</v>
      </c>
      <c r="O22" s="44"/>
      <c r="P22" s="15">
        <f t="shared" si="3"/>
        <v>28.953985209531634</v>
      </c>
      <c r="Q22" s="15">
        <f t="shared" si="4"/>
        <v>110.61462612982744</v>
      </c>
      <c r="R22" s="15">
        <f t="shared" si="5"/>
        <v>71.43138866064092</v>
      </c>
      <c r="S22" s="44"/>
      <c r="T22" s="15">
        <f t="shared" si="6"/>
        <v>28.780608052588331</v>
      </c>
      <c r="U22" s="15">
        <f t="shared" si="7"/>
        <v>61.028759244042725</v>
      </c>
      <c r="V22" s="15">
        <f t="shared" si="8"/>
        <v>121.19063270336893</v>
      </c>
      <c r="W22" s="44"/>
      <c r="X22" s="15">
        <f t="shared" si="9"/>
        <v>39.356614626129826</v>
      </c>
      <c r="Y22" s="15">
        <f t="shared" si="10"/>
        <v>94.663927691043554</v>
      </c>
      <c r="Z22" s="15">
        <f t="shared" si="11"/>
        <v>8.4954806902218571</v>
      </c>
      <c r="AA22" s="15">
        <f t="shared" si="12"/>
        <v>30.167625308134756</v>
      </c>
      <c r="AB22" s="15">
        <f t="shared" si="13"/>
        <v>6.5883319638455218</v>
      </c>
      <c r="AC22" s="15">
        <f t="shared" si="14"/>
        <v>2.9474116680361546</v>
      </c>
      <c r="AD22" s="15">
        <f t="shared" si="15"/>
        <v>28.780608052588331</v>
      </c>
      <c r="AE22" s="44"/>
      <c r="AF22" s="15">
        <f t="shared" si="16"/>
        <v>27.566967953985209</v>
      </c>
      <c r="AG22" s="15">
        <f t="shared" si="17"/>
        <v>134.8874281018899</v>
      </c>
      <c r="AH22" s="15">
        <f t="shared" si="18"/>
        <v>48.545603944124899</v>
      </c>
      <c r="AI22" s="44"/>
      <c r="AJ22" s="15">
        <f t="shared" si="19"/>
        <v>56.34757600657354</v>
      </c>
      <c r="AK22" s="15">
        <f t="shared" si="20"/>
        <v>76.459326211996711</v>
      </c>
      <c r="AL22" s="15">
        <f t="shared" si="21"/>
        <v>78.193097781429742</v>
      </c>
      <c r="AM22" s="44"/>
      <c r="AN22" s="15">
        <f t="shared" si="22"/>
        <v>47.331963845521777</v>
      </c>
      <c r="AO22" s="15">
        <f t="shared" si="23"/>
        <v>68.13722267871816</v>
      </c>
      <c r="AP22" s="15">
        <f t="shared" si="24"/>
        <v>95.53081347576007</v>
      </c>
      <c r="AQ22" s="44"/>
      <c r="AR22" s="15">
        <f t="shared" si="25"/>
        <v>2.7740345110928515</v>
      </c>
      <c r="AS22" s="15">
        <f t="shared" si="26"/>
        <v>3.9876746096959739</v>
      </c>
      <c r="AT22" s="15">
        <f t="shared" si="27"/>
        <v>177.7115858668858</v>
      </c>
      <c r="AU22" s="15">
        <f t="shared" si="28"/>
        <v>17.85784716516023</v>
      </c>
      <c r="AV22" s="15">
        <f t="shared" si="29"/>
        <v>8.6688578471651603</v>
      </c>
      <c r="AW22" s="44"/>
      <c r="AX22" s="15">
        <f t="shared" si="30"/>
        <v>3.467543138866064</v>
      </c>
      <c r="AY22" s="15">
        <f t="shared" si="31"/>
        <v>190.88824979457684</v>
      </c>
      <c r="AZ22" s="15">
        <f t="shared" si="32"/>
        <v>1.3870172555464257</v>
      </c>
      <c r="BA22" s="15">
        <f t="shared" si="33"/>
        <v>15.257189811010681</v>
      </c>
      <c r="BB22" s="44"/>
      <c r="BC22" s="15">
        <f t="shared" si="34"/>
        <v>25.313064913722268</v>
      </c>
      <c r="BD22" s="15">
        <f t="shared" si="35"/>
        <v>63.109285127362369</v>
      </c>
      <c r="BE22" s="15">
        <f t="shared" si="36"/>
        <v>122.57764995891536</v>
      </c>
      <c r="BF22" s="44"/>
      <c r="BG22" s="237"/>
    </row>
    <row r="23" spans="1:59" s="147" customFormat="1" ht="61.5" customHeight="1">
      <c r="A23" s="157"/>
      <c r="B23" s="240" t="s">
        <v>98</v>
      </c>
      <c r="C23" s="235" t="s">
        <v>93</v>
      </c>
      <c r="D23" s="235" t="s">
        <v>93</v>
      </c>
      <c r="E23" s="44"/>
      <c r="F23" s="235" t="s">
        <v>93</v>
      </c>
      <c r="G23" s="235" t="s">
        <v>93</v>
      </c>
      <c r="H23" s="44"/>
      <c r="I23" s="235" t="s">
        <v>93</v>
      </c>
      <c r="J23" s="235" t="s">
        <v>93</v>
      </c>
      <c r="K23" s="44"/>
      <c r="L23" s="15">
        <f t="shared" si="0"/>
        <v>2.7855382087099425</v>
      </c>
      <c r="M23" s="15">
        <f t="shared" si="1"/>
        <v>1.0230073952341825</v>
      </c>
      <c r="N23" s="15">
        <f t="shared" si="2"/>
        <v>11.191454396055875</v>
      </c>
      <c r="O23" s="44"/>
      <c r="P23" s="15">
        <f t="shared" si="3"/>
        <v>2.0583401807723911</v>
      </c>
      <c r="Q23" s="15">
        <f t="shared" si="4"/>
        <v>7.8635990139687753</v>
      </c>
      <c r="R23" s="15">
        <f t="shared" si="5"/>
        <v>5.0780608052588336</v>
      </c>
      <c r="S23" s="44"/>
      <c r="T23" s="15">
        <f t="shared" si="6"/>
        <v>2.046014790468365</v>
      </c>
      <c r="U23" s="15">
        <f t="shared" si="7"/>
        <v>4.3385373870172552</v>
      </c>
      <c r="V23" s="15">
        <f t="shared" si="8"/>
        <v>8.6154478225143798</v>
      </c>
      <c r="W23" s="44"/>
      <c r="X23" s="15">
        <f t="shared" si="9"/>
        <v>2.7978635990139686</v>
      </c>
      <c r="Y23" s="15">
        <f t="shared" si="10"/>
        <v>6.7296631059983563</v>
      </c>
      <c r="Z23" s="15">
        <f t="shared" si="11"/>
        <v>0.60394412489728844</v>
      </c>
      <c r="AA23" s="15">
        <f t="shared" si="12"/>
        <v>2.1446179129005754</v>
      </c>
      <c r="AB23" s="15">
        <f t="shared" si="13"/>
        <v>0.46836483155299918</v>
      </c>
      <c r="AC23" s="15">
        <f t="shared" si="14"/>
        <v>0.209531635168447</v>
      </c>
      <c r="AD23" s="15">
        <f t="shared" si="15"/>
        <v>2.046014790468365</v>
      </c>
      <c r="AE23" s="44"/>
      <c r="AF23" s="15">
        <f t="shared" si="16"/>
        <v>1.9597370583401807</v>
      </c>
      <c r="AG23" s="15">
        <f t="shared" si="17"/>
        <v>9.5891536565324564</v>
      </c>
      <c r="AH23" s="15">
        <f t="shared" si="18"/>
        <v>3.4511092851273624</v>
      </c>
      <c r="AI23" s="44"/>
      <c r="AJ23" s="15">
        <f t="shared" si="19"/>
        <v>4.0057518488085453</v>
      </c>
      <c r="AK23" s="15">
        <f t="shared" si="20"/>
        <v>5.4354971240755958</v>
      </c>
      <c r="AL23" s="15">
        <f t="shared" si="21"/>
        <v>5.5587510271158589</v>
      </c>
      <c r="AM23" s="44"/>
      <c r="AN23" s="15">
        <f t="shared" si="22"/>
        <v>3.3648315529991781</v>
      </c>
      <c r="AO23" s="15">
        <f t="shared" si="23"/>
        <v>4.8438783894823336</v>
      </c>
      <c r="AP23" s="15">
        <f t="shared" si="24"/>
        <v>6.7912900575184878</v>
      </c>
      <c r="AQ23" s="44"/>
      <c r="AR23" s="15">
        <f t="shared" si="25"/>
        <v>0.1972062448644207</v>
      </c>
      <c r="AS23" s="15">
        <f t="shared" si="26"/>
        <v>0.28348397699260475</v>
      </c>
      <c r="AT23" s="15">
        <f t="shared" si="27"/>
        <v>12.633525061626951</v>
      </c>
      <c r="AU23" s="15">
        <f t="shared" si="28"/>
        <v>1.2695152013147084</v>
      </c>
      <c r="AV23" s="15">
        <f t="shared" si="29"/>
        <v>0.61626951520131468</v>
      </c>
      <c r="AW23" s="44"/>
      <c r="AX23" s="15">
        <f t="shared" si="30"/>
        <v>0.24650780608052589</v>
      </c>
      <c r="AY23" s="15">
        <f t="shared" si="31"/>
        <v>13.570254724732949</v>
      </c>
      <c r="AZ23" s="15">
        <f t="shared" si="32"/>
        <v>9.8603122432210352E-2</v>
      </c>
      <c r="BA23" s="15">
        <f t="shared" si="33"/>
        <v>1.0846343467543138</v>
      </c>
      <c r="BB23" s="44"/>
      <c r="BC23" s="15">
        <f t="shared" si="34"/>
        <v>1.7995069843878388</v>
      </c>
      <c r="BD23" s="15">
        <f t="shared" si="35"/>
        <v>4.4864420706655714</v>
      </c>
      <c r="BE23" s="15">
        <f t="shared" si="36"/>
        <v>8.7140509449465906</v>
      </c>
      <c r="BF23" s="44"/>
      <c r="BG23" s="237"/>
    </row>
    <row r="24" spans="1:59" s="147" customFormat="1" ht="24">
      <c r="A24" s="157"/>
      <c r="B24" s="240" t="s">
        <v>99</v>
      </c>
      <c r="C24" s="235" t="s">
        <v>93</v>
      </c>
      <c r="D24" s="235" t="s">
        <v>93</v>
      </c>
      <c r="E24" s="44"/>
      <c r="F24" s="235" t="s">
        <v>93</v>
      </c>
      <c r="G24" s="235" t="s">
        <v>93</v>
      </c>
      <c r="H24" s="44"/>
      <c r="I24" s="235" t="s">
        <v>93</v>
      </c>
      <c r="J24" s="235" t="s">
        <v>93</v>
      </c>
      <c r="K24" s="44"/>
      <c r="L24" s="15">
        <f t="shared" si="0"/>
        <v>19.127362366474937</v>
      </c>
      <c r="M24" s="15">
        <f t="shared" si="1"/>
        <v>7.0246507806080523</v>
      </c>
      <c r="N24" s="15">
        <f t="shared" si="2"/>
        <v>76.847986852917003</v>
      </c>
      <c r="O24" s="44"/>
      <c r="P24" s="15">
        <f t="shared" si="3"/>
        <v>14.13393590797042</v>
      </c>
      <c r="Q24" s="15">
        <f t="shared" si="4"/>
        <v>53.996713229252258</v>
      </c>
      <c r="R24" s="15">
        <f t="shared" si="5"/>
        <v>34.869350862777324</v>
      </c>
      <c r="S24" s="44"/>
      <c r="T24" s="15">
        <f t="shared" si="6"/>
        <v>14.049301561216105</v>
      </c>
      <c r="U24" s="15">
        <f t="shared" si="7"/>
        <v>29.791290057518488</v>
      </c>
      <c r="V24" s="15">
        <f t="shared" si="8"/>
        <v>59.159408381265408</v>
      </c>
      <c r="W24" s="44"/>
      <c r="X24" s="15">
        <f t="shared" si="9"/>
        <v>19.211996713229251</v>
      </c>
      <c r="Y24" s="15">
        <f t="shared" si="10"/>
        <v>46.21035332785538</v>
      </c>
      <c r="Z24" s="15">
        <f t="shared" si="11"/>
        <v>4.1470829909613807</v>
      </c>
      <c r="AA24" s="15">
        <f t="shared" si="12"/>
        <v>14.726376335250617</v>
      </c>
      <c r="AB24" s="15">
        <f t="shared" si="13"/>
        <v>3.2161051766639277</v>
      </c>
      <c r="AC24" s="15">
        <f t="shared" si="14"/>
        <v>1.438783894823336</v>
      </c>
      <c r="AD24" s="15">
        <f t="shared" si="15"/>
        <v>14.049301561216105</v>
      </c>
      <c r="AE24" s="44"/>
      <c r="AF24" s="15">
        <f t="shared" si="16"/>
        <v>13.456861133935908</v>
      </c>
      <c r="AG24" s="15">
        <f t="shared" si="17"/>
        <v>65.845521774856209</v>
      </c>
      <c r="AH24" s="15">
        <f t="shared" si="18"/>
        <v>23.697617091207889</v>
      </c>
      <c r="AI24" s="44"/>
      <c r="AJ24" s="15">
        <f t="shared" si="19"/>
        <v>27.506162695152014</v>
      </c>
      <c r="AK24" s="15">
        <f t="shared" si="20"/>
        <v>37.323746918652425</v>
      </c>
      <c r="AL24" s="15">
        <f t="shared" si="21"/>
        <v>38.170090386195561</v>
      </c>
      <c r="AM24" s="44"/>
      <c r="AN24" s="15">
        <f t="shared" si="22"/>
        <v>23.10517666392769</v>
      </c>
      <c r="AO24" s="15">
        <f t="shared" si="23"/>
        <v>33.261298274445359</v>
      </c>
      <c r="AP24" s="15">
        <f t="shared" si="24"/>
        <v>46.633525061626955</v>
      </c>
      <c r="AQ24" s="44"/>
      <c r="AR24" s="15">
        <f t="shared" si="25"/>
        <v>1.3541495480690222</v>
      </c>
      <c r="AS24" s="15">
        <f t="shared" si="26"/>
        <v>1.9465899753492193</v>
      </c>
      <c r="AT24" s="15">
        <f t="shared" si="27"/>
        <v>86.750205423171735</v>
      </c>
      <c r="AU24" s="15">
        <f t="shared" si="28"/>
        <v>8.717337715694331</v>
      </c>
      <c r="AV24" s="15">
        <f t="shared" si="29"/>
        <v>4.2317173377156942</v>
      </c>
      <c r="AW24" s="44"/>
      <c r="AX24" s="15">
        <f t="shared" si="30"/>
        <v>1.6926869350862777</v>
      </c>
      <c r="AY24" s="15">
        <f t="shared" si="31"/>
        <v>93.182415776499596</v>
      </c>
      <c r="AZ24" s="15">
        <f t="shared" si="32"/>
        <v>0.67707477403451111</v>
      </c>
      <c r="BA24" s="15">
        <f t="shared" si="33"/>
        <v>7.4478225143796219</v>
      </c>
      <c r="BB24" s="44"/>
      <c r="BC24" s="15">
        <f t="shared" si="34"/>
        <v>12.356614626129828</v>
      </c>
      <c r="BD24" s="15">
        <f t="shared" si="35"/>
        <v>30.806902218570254</v>
      </c>
      <c r="BE24" s="15">
        <f t="shared" si="36"/>
        <v>59.836483155299916</v>
      </c>
      <c r="BF24" s="44"/>
      <c r="BG24" s="237"/>
    </row>
    <row r="25" spans="1:59" s="147" customFormat="1" ht="24">
      <c r="A25" s="157"/>
      <c r="B25" s="240" t="s">
        <v>100</v>
      </c>
      <c r="C25" s="235" t="s">
        <v>93</v>
      </c>
      <c r="D25" s="235" t="s">
        <v>93</v>
      </c>
      <c r="E25" s="44"/>
      <c r="F25" s="235" t="s">
        <v>93</v>
      </c>
      <c r="G25" s="235" t="s">
        <v>93</v>
      </c>
      <c r="H25" s="44"/>
      <c r="I25" s="235" t="s">
        <v>93</v>
      </c>
      <c r="J25" s="235" t="s">
        <v>93</v>
      </c>
      <c r="K25" s="44"/>
      <c r="L25" s="15">
        <f t="shared" si="0"/>
        <v>0.74281018898931794</v>
      </c>
      <c r="M25" s="15">
        <f t="shared" si="1"/>
        <v>0.27280197206244866</v>
      </c>
      <c r="N25" s="15">
        <f t="shared" si="2"/>
        <v>2.9843878389482335</v>
      </c>
      <c r="O25" s="44"/>
      <c r="P25" s="15">
        <f t="shared" si="3"/>
        <v>0.54889071487263763</v>
      </c>
      <c r="Q25" s="15">
        <f t="shared" si="4"/>
        <v>2.0969597370583402</v>
      </c>
      <c r="R25" s="15">
        <f t="shared" si="5"/>
        <v>1.3541495480690222</v>
      </c>
      <c r="S25" s="44"/>
      <c r="T25" s="15">
        <f t="shared" si="6"/>
        <v>0.54560394412489732</v>
      </c>
      <c r="U25" s="15">
        <f t="shared" si="7"/>
        <v>1.1569433032046015</v>
      </c>
      <c r="V25" s="15">
        <f t="shared" si="8"/>
        <v>2.2974527526705013</v>
      </c>
      <c r="W25" s="44"/>
      <c r="X25" s="15">
        <f t="shared" si="9"/>
        <v>0.74609695973705836</v>
      </c>
      <c r="Y25" s="15">
        <f t="shared" si="10"/>
        <v>1.7945768282662284</v>
      </c>
      <c r="Z25" s="15">
        <f t="shared" si="11"/>
        <v>0.16105176663927692</v>
      </c>
      <c r="AA25" s="15">
        <f t="shared" si="12"/>
        <v>0.57189811010682001</v>
      </c>
      <c r="AB25" s="15">
        <f t="shared" si="13"/>
        <v>0.12489728841413311</v>
      </c>
      <c r="AC25" s="15">
        <f t="shared" si="14"/>
        <v>5.5875102711585869E-2</v>
      </c>
      <c r="AD25" s="15">
        <f t="shared" si="15"/>
        <v>0.54560394412489732</v>
      </c>
      <c r="AE25" s="44"/>
      <c r="AF25" s="15">
        <f t="shared" si="16"/>
        <v>0.52259654889071483</v>
      </c>
      <c r="AG25" s="15">
        <f t="shared" si="17"/>
        <v>2.5571076417419887</v>
      </c>
      <c r="AH25" s="15">
        <f t="shared" si="18"/>
        <v>0.9202958093672966</v>
      </c>
      <c r="AI25" s="44"/>
      <c r="AJ25" s="15">
        <f t="shared" si="19"/>
        <v>1.0682004930156122</v>
      </c>
      <c r="AK25" s="15">
        <f t="shared" si="20"/>
        <v>1.4494658997534922</v>
      </c>
      <c r="AL25" s="15">
        <f t="shared" si="21"/>
        <v>1.4823336072308957</v>
      </c>
      <c r="AM25" s="44"/>
      <c r="AN25" s="15">
        <f t="shared" si="22"/>
        <v>0.89728841413311422</v>
      </c>
      <c r="AO25" s="15">
        <f t="shared" si="23"/>
        <v>1.2917009038619556</v>
      </c>
      <c r="AP25" s="15">
        <f t="shared" si="24"/>
        <v>1.8110106820049301</v>
      </c>
      <c r="AQ25" s="44"/>
      <c r="AR25" s="15">
        <f t="shared" si="25"/>
        <v>5.2588331963845519E-2</v>
      </c>
      <c r="AS25" s="15">
        <f t="shared" si="26"/>
        <v>7.5595727198027943E-2</v>
      </c>
      <c r="AT25" s="15">
        <f t="shared" si="27"/>
        <v>3.3689400164338537</v>
      </c>
      <c r="AU25" s="15">
        <f t="shared" si="28"/>
        <v>0.33853738701725555</v>
      </c>
      <c r="AV25" s="15">
        <f t="shared" si="29"/>
        <v>0.16433853738701726</v>
      </c>
      <c r="AW25" s="44"/>
      <c r="AX25" s="15">
        <f t="shared" si="30"/>
        <v>6.5735414954806906E-2</v>
      </c>
      <c r="AY25" s="15">
        <f t="shared" si="31"/>
        <v>3.6187345932621198</v>
      </c>
      <c r="AZ25" s="15">
        <f t="shared" si="32"/>
        <v>2.629416598192276E-2</v>
      </c>
      <c r="BA25" s="15">
        <f t="shared" si="33"/>
        <v>0.28923582580115037</v>
      </c>
      <c r="BB25" s="44"/>
      <c r="BC25" s="15">
        <f t="shared" si="34"/>
        <v>0.47986852917009037</v>
      </c>
      <c r="BD25" s="15">
        <f t="shared" si="35"/>
        <v>1.1963845521774856</v>
      </c>
      <c r="BE25" s="15">
        <f t="shared" si="36"/>
        <v>2.3237469186524238</v>
      </c>
      <c r="BF25" s="44"/>
      <c r="BG25" s="237"/>
    </row>
    <row r="26" spans="1:59" s="147" customFormat="1">
      <c r="A26" s="157"/>
      <c r="B26" s="241"/>
      <c r="C26" s="235"/>
      <c r="D26" s="235"/>
      <c r="E26" s="44"/>
      <c r="F26" s="235"/>
      <c r="G26" s="235"/>
      <c r="H26" s="44"/>
      <c r="I26" s="235"/>
      <c r="J26" s="235"/>
      <c r="K26" s="44"/>
      <c r="L26" s="44"/>
      <c r="M26" s="44"/>
      <c r="N26" s="236"/>
      <c r="O26" s="44"/>
      <c r="P26" s="44"/>
      <c r="Q26" s="236"/>
      <c r="R26" s="44"/>
      <c r="S26" s="44"/>
      <c r="T26" s="44"/>
      <c r="U26" s="44"/>
      <c r="V26" s="236"/>
      <c r="W26" s="44"/>
      <c r="X26" s="44"/>
      <c r="Y26" s="236"/>
      <c r="Z26" s="44"/>
      <c r="AA26" s="44"/>
      <c r="AB26" s="44"/>
      <c r="AC26" s="44"/>
      <c r="AD26" s="44"/>
      <c r="AE26" s="44"/>
      <c r="AF26" s="44"/>
      <c r="AG26" s="236"/>
      <c r="AH26" s="44"/>
      <c r="AI26" s="44"/>
      <c r="AJ26" s="44"/>
      <c r="AK26" s="236"/>
      <c r="AL26" s="44"/>
      <c r="AM26" s="44"/>
      <c r="AN26" s="44"/>
      <c r="AO26" s="236"/>
      <c r="AP26" s="44"/>
      <c r="AQ26" s="44"/>
      <c r="AR26" s="44"/>
      <c r="AS26" s="236"/>
      <c r="AT26" s="44"/>
      <c r="AU26" s="44"/>
      <c r="AV26" s="44"/>
      <c r="AW26" s="44"/>
      <c r="AX26" s="44"/>
      <c r="AY26" s="236"/>
      <c r="AZ26" s="44"/>
      <c r="BA26" s="44"/>
      <c r="BB26" s="44"/>
      <c r="BC26" s="44"/>
      <c r="BD26" s="236"/>
      <c r="BE26" s="44"/>
      <c r="BF26" s="44"/>
      <c r="BG26" s="237"/>
    </row>
    <row r="27" spans="1:59" s="287" customFormat="1">
      <c r="A27" s="280" t="s">
        <v>75</v>
      </c>
      <c r="B27" s="281"/>
      <c r="C27" s="282"/>
      <c r="D27" s="283"/>
      <c r="E27" s="284"/>
      <c r="F27" s="283"/>
      <c r="G27" s="283"/>
      <c r="H27" s="284"/>
      <c r="I27" s="283"/>
      <c r="J27" s="283"/>
      <c r="K27" s="284">
        <f>CHITEST(L7:N14,L18:N25)</f>
        <v>1.4326717182298266E-14</v>
      </c>
      <c r="L27" s="284"/>
      <c r="M27" s="284"/>
      <c r="N27" s="285"/>
      <c r="O27" s="284">
        <f>CHITEST(P7:R14,P18:R25)</f>
        <v>3.9007633583863173E-15</v>
      </c>
      <c r="P27" s="284"/>
      <c r="Q27" s="285"/>
      <c r="R27" s="284"/>
      <c r="S27" s="284">
        <f>CHITEST(T7:V14,T18:V25)</f>
        <v>9.2081748806381204E-15</v>
      </c>
      <c r="T27" s="284"/>
      <c r="U27" s="284"/>
      <c r="V27" s="285"/>
      <c r="W27" s="284">
        <f>CHITEST(X7:AD14,X18:AD25)</f>
        <v>7.7880572229898378E-32</v>
      </c>
      <c r="X27" s="284"/>
      <c r="Y27" s="285"/>
      <c r="Z27" s="284"/>
      <c r="AA27" s="284"/>
      <c r="AB27" s="284"/>
      <c r="AC27" s="284"/>
      <c r="AD27" s="284"/>
      <c r="AE27" s="284">
        <f>CHITEST(AF7:AH14,AF18:AH25)</f>
        <v>2.2782782638777924E-24</v>
      </c>
      <c r="AF27" s="284"/>
      <c r="AG27" s="285"/>
      <c r="AH27" s="284"/>
      <c r="AI27" s="284">
        <f>CHITEST(AJ7:AL14,AJ18:AL25)</f>
        <v>9.5290065590444715E-30</v>
      </c>
      <c r="AJ27" s="284"/>
      <c r="AK27" s="285"/>
      <c r="AL27" s="284"/>
      <c r="AM27" s="284">
        <f>CHITEST(AN7:AP14,AN18:AP25)</f>
        <v>1.6669219676413139E-16</v>
      </c>
      <c r="AN27" s="284"/>
      <c r="AO27" s="285"/>
      <c r="AP27" s="284"/>
      <c r="AQ27" s="284">
        <f>CHITEST(AR7:AV14,AR18:AV25)</f>
        <v>2.2548386631815579E-6</v>
      </c>
      <c r="AR27" s="284"/>
      <c r="AS27" s="285"/>
      <c r="AT27" s="284"/>
      <c r="AU27" s="284"/>
      <c r="AV27" s="284"/>
      <c r="AW27" s="284">
        <f>CHITEST(AX7:BA14,AX18:BA25)</f>
        <v>5.1712473839073689E-4</v>
      </c>
      <c r="AX27" s="284"/>
      <c r="AY27" s="285"/>
      <c r="AZ27" s="284"/>
      <c r="BA27" s="284"/>
      <c r="BB27" s="284">
        <f>CHITEST(BC7:BE14,BC18:BE25)</f>
        <v>6.3321133489870531E-3</v>
      </c>
      <c r="BC27" s="284"/>
      <c r="BD27" s="285"/>
      <c r="BE27" s="284"/>
      <c r="BF27" s="284"/>
      <c r="BG27" s="286"/>
    </row>
    <row r="28" spans="1:59" s="147" customFormat="1">
      <c r="A28" s="157"/>
      <c r="B28" s="234"/>
      <c r="C28" s="235"/>
      <c r="D28" s="235"/>
      <c r="E28" s="44"/>
      <c r="F28" s="235"/>
      <c r="G28" s="235"/>
      <c r="H28" s="44"/>
      <c r="I28" s="235"/>
      <c r="J28" s="235"/>
      <c r="K28" s="44"/>
      <c r="L28" s="44"/>
      <c r="M28" s="44"/>
      <c r="N28" s="236"/>
      <c r="O28" s="44"/>
      <c r="P28" s="44"/>
      <c r="Q28" s="236"/>
      <c r="R28" s="44"/>
      <c r="S28" s="44"/>
      <c r="T28" s="44"/>
      <c r="U28" s="44"/>
      <c r="V28" s="236"/>
      <c r="W28" s="44"/>
      <c r="X28" s="44"/>
      <c r="Y28" s="236"/>
      <c r="Z28" s="44"/>
      <c r="AA28" s="44"/>
      <c r="AB28" s="44"/>
      <c r="AC28" s="44"/>
      <c r="AD28" s="44"/>
      <c r="AE28" s="44"/>
      <c r="AF28" s="44"/>
      <c r="AG28" s="236"/>
      <c r="AH28" s="44"/>
      <c r="AI28" s="44"/>
      <c r="AJ28" s="44"/>
      <c r="AK28" s="236"/>
      <c r="AL28" s="44"/>
      <c r="AM28" s="44"/>
      <c r="AN28" s="44"/>
      <c r="AO28" s="236"/>
      <c r="AP28" s="44"/>
      <c r="AQ28" s="44"/>
      <c r="AR28" s="44"/>
      <c r="AS28" s="236"/>
      <c r="AT28" s="44"/>
      <c r="AU28" s="44"/>
      <c r="AV28" s="44"/>
      <c r="AW28" s="44"/>
      <c r="AX28" s="44"/>
      <c r="AY28" s="236"/>
      <c r="AZ28" s="44"/>
      <c r="BA28" s="44"/>
      <c r="BB28" s="44"/>
      <c r="BC28" s="44"/>
      <c r="BD28" s="236"/>
      <c r="BE28" s="44"/>
      <c r="BF28" s="44"/>
      <c r="BG28" s="237"/>
    </row>
    <row r="29" spans="1:59" s="147" customFormat="1">
      <c r="A29" s="1">
        <v>2013</v>
      </c>
      <c r="B29" s="2"/>
      <c r="C29" s="149"/>
      <c r="D29" s="149"/>
      <c r="E29" s="44"/>
      <c r="F29" s="149"/>
      <c r="G29" s="149"/>
      <c r="H29" s="44"/>
      <c r="I29" s="149"/>
      <c r="J29" s="149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</row>
    <row r="30" spans="1:59" s="147" customFormat="1">
      <c r="A30" s="1"/>
      <c r="B30" s="95" t="s">
        <v>90</v>
      </c>
      <c r="C30" s="2" t="s">
        <v>42</v>
      </c>
    </row>
    <row r="31" spans="1:59" s="147" customFormat="1" ht="15.75" thickBot="1">
      <c r="A31" s="1"/>
      <c r="B31" s="2"/>
    </row>
    <row r="32" spans="1:59" s="147" customFormat="1" ht="41.25" customHeight="1" thickTop="1">
      <c r="A32" s="460"/>
      <c r="B32" s="461"/>
      <c r="C32" s="358" t="s">
        <v>1</v>
      </c>
      <c r="D32" s="359"/>
      <c r="E32" s="360"/>
      <c r="F32" s="361" t="s">
        <v>2</v>
      </c>
      <c r="G32" s="359"/>
      <c r="H32" s="360"/>
      <c r="I32" s="361" t="s">
        <v>43</v>
      </c>
      <c r="J32" s="359"/>
      <c r="K32" s="360"/>
      <c r="L32" s="362" t="s">
        <v>44</v>
      </c>
      <c r="M32" s="363"/>
      <c r="N32" s="363"/>
      <c r="O32" s="364"/>
      <c r="P32" s="372" t="s">
        <v>45</v>
      </c>
      <c r="Q32" s="373"/>
      <c r="R32" s="373"/>
      <c r="S32" s="374"/>
      <c r="T32" s="365" t="s">
        <v>46</v>
      </c>
      <c r="U32" s="359"/>
      <c r="V32" s="359"/>
      <c r="W32" s="360"/>
      <c r="X32" s="365" t="s">
        <v>47</v>
      </c>
      <c r="Y32" s="366"/>
      <c r="Z32" s="366"/>
      <c r="AA32" s="366"/>
      <c r="AB32" s="366"/>
      <c r="AC32" s="366"/>
      <c r="AD32" s="366"/>
      <c r="AE32" s="367"/>
      <c r="AF32" s="375" t="s">
        <v>48</v>
      </c>
      <c r="AG32" s="375"/>
      <c r="AH32" s="375"/>
      <c r="AI32" s="375"/>
      <c r="AJ32" s="376" t="s">
        <v>49</v>
      </c>
      <c r="AK32" s="366"/>
      <c r="AL32" s="366"/>
      <c r="AM32" s="367"/>
      <c r="AN32" s="365" t="s">
        <v>50</v>
      </c>
      <c r="AO32" s="366"/>
      <c r="AP32" s="366"/>
      <c r="AQ32" s="366"/>
      <c r="AR32" s="365" t="s">
        <v>51</v>
      </c>
      <c r="AS32" s="366"/>
      <c r="AT32" s="366"/>
      <c r="AU32" s="366"/>
      <c r="AV32" s="366"/>
      <c r="AW32" s="367"/>
      <c r="AX32" s="365" t="s">
        <v>52</v>
      </c>
      <c r="AY32" s="366"/>
      <c r="AZ32" s="366"/>
      <c r="BA32" s="366"/>
      <c r="BB32" s="367"/>
      <c r="BC32" s="365" t="s">
        <v>53</v>
      </c>
      <c r="BD32" s="366"/>
      <c r="BE32" s="366"/>
      <c r="BF32" s="368"/>
    </row>
    <row r="33" spans="1:58" s="147" customFormat="1" ht="72.75">
      <c r="A33" s="462"/>
      <c r="B33" s="463"/>
      <c r="C33" s="145" t="s">
        <v>15</v>
      </c>
      <c r="D33" s="31" t="s">
        <v>16</v>
      </c>
      <c r="E33" s="31" t="s">
        <v>14</v>
      </c>
      <c r="F33" s="31" t="s">
        <v>15</v>
      </c>
      <c r="G33" s="31" t="s">
        <v>16</v>
      </c>
      <c r="H33" s="31" t="s">
        <v>14</v>
      </c>
      <c r="I33" s="31" t="s">
        <v>15</v>
      </c>
      <c r="J33" s="31" t="s">
        <v>16</v>
      </c>
      <c r="K33" s="31" t="s">
        <v>14</v>
      </c>
      <c r="L33" s="31" t="s">
        <v>54</v>
      </c>
      <c r="M33" s="31" t="s">
        <v>15</v>
      </c>
      <c r="N33" s="5" t="s">
        <v>16</v>
      </c>
      <c r="O33" s="31" t="s">
        <v>14</v>
      </c>
      <c r="P33" s="31" t="s">
        <v>54</v>
      </c>
      <c r="Q33" s="5" t="s">
        <v>15</v>
      </c>
      <c r="R33" s="31" t="s">
        <v>16</v>
      </c>
      <c r="S33" s="31" t="s">
        <v>14</v>
      </c>
      <c r="T33" s="31" t="s">
        <v>54</v>
      </c>
      <c r="U33" s="31" t="s">
        <v>15</v>
      </c>
      <c r="V33" s="5" t="s">
        <v>16</v>
      </c>
      <c r="W33" s="31" t="s">
        <v>14</v>
      </c>
      <c r="X33" s="31" t="s">
        <v>54</v>
      </c>
      <c r="Y33" s="5" t="s">
        <v>55</v>
      </c>
      <c r="Z33" s="31" t="s">
        <v>56</v>
      </c>
      <c r="AA33" s="31" t="s">
        <v>57</v>
      </c>
      <c r="AB33" s="31" t="s">
        <v>58</v>
      </c>
      <c r="AC33" s="31" t="s">
        <v>59</v>
      </c>
      <c r="AD33" s="31" t="s">
        <v>60</v>
      </c>
      <c r="AE33" s="31" t="s">
        <v>14</v>
      </c>
      <c r="AF33" s="31" t="s">
        <v>54</v>
      </c>
      <c r="AG33" s="5" t="s">
        <v>24</v>
      </c>
      <c r="AH33" s="4" t="s">
        <v>25</v>
      </c>
      <c r="AI33" s="31" t="s">
        <v>14</v>
      </c>
      <c r="AJ33" s="31" t="s">
        <v>54</v>
      </c>
      <c r="AK33" s="5" t="s">
        <v>57</v>
      </c>
      <c r="AL33" s="31" t="s">
        <v>25</v>
      </c>
      <c r="AM33" s="31" t="s">
        <v>14</v>
      </c>
      <c r="AN33" s="31" t="s">
        <v>54</v>
      </c>
      <c r="AO33" s="5" t="s">
        <v>61</v>
      </c>
      <c r="AP33" s="4" t="s">
        <v>25</v>
      </c>
      <c r="AQ33" s="31" t="s">
        <v>14</v>
      </c>
      <c r="AR33" s="31" t="s">
        <v>54</v>
      </c>
      <c r="AS33" s="5" t="s">
        <v>62</v>
      </c>
      <c r="AT33" s="369" t="s">
        <v>60</v>
      </c>
      <c r="AU33" s="370"/>
      <c r="AV33" s="371"/>
      <c r="AW33" s="31" t="s">
        <v>14</v>
      </c>
      <c r="AX33" s="31" t="s">
        <v>54</v>
      </c>
      <c r="AY33" s="5" t="s">
        <v>63</v>
      </c>
      <c r="AZ33" s="31" t="s">
        <v>64</v>
      </c>
      <c r="BA33" s="31" t="s">
        <v>60</v>
      </c>
      <c r="BB33" s="31" t="s">
        <v>14</v>
      </c>
      <c r="BC33" s="31" t="s">
        <v>54</v>
      </c>
      <c r="BD33" s="5" t="s">
        <v>15</v>
      </c>
      <c r="BE33" s="31" t="s">
        <v>16</v>
      </c>
      <c r="BF33" s="32" t="s">
        <v>14</v>
      </c>
    </row>
    <row r="34" spans="1:58" s="147" customFormat="1" ht="15.75" thickBot="1">
      <c r="A34" s="464"/>
      <c r="B34" s="465"/>
      <c r="C34" s="146" t="s">
        <v>35</v>
      </c>
      <c r="D34" s="33" t="s">
        <v>35</v>
      </c>
      <c r="E34" s="33" t="s">
        <v>35</v>
      </c>
      <c r="F34" s="33" t="s">
        <v>35</v>
      </c>
      <c r="G34" s="33" t="s">
        <v>35</v>
      </c>
      <c r="H34" s="33" t="s">
        <v>35</v>
      </c>
      <c r="I34" s="33" t="s">
        <v>35</v>
      </c>
      <c r="J34" s="33" t="s">
        <v>35</v>
      </c>
      <c r="K34" s="33" t="s">
        <v>35</v>
      </c>
      <c r="L34" s="33" t="s">
        <v>35</v>
      </c>
      <c r="M34" s="33" t="s">
        <v>35</v>
      </c>
      <c r="N34" s="165" t="s">
        <v>35</v>
      </c>
      <c r="O34" s="33" t="s">
        <v>35</v>
      </c>
      <c r="P34" s="33" t="s">
        <v>35</v>
      </c>
      <c r="Q34" s="165" t="s">
        <v>35</v>
      </c>
      <c r="R34" s="33" t="s">
        <v>35</v>
      </c>
      <c r="S34" s="33" t="s">
        <v>35</v>
      </c>
      <c r="T34" s="33" t="s">
        <v>35</v>
      </c>
      <c r="U34" s="33" t="s">
        <v>35</v>
      </c>
      <c r="V34" s="165" t="s">
        <v>35</v>
      </c>
      <c r="W34" s="33" t="s">
        <v>35</v>
      </c>
      <c r="X34" s="33" t="s">
        <v>35</v>
      </c>
      <c r="Y34" s="165" t="s">
        <v>35</v>
      </c>
      <c r="Z34" s="33" t="s">
        <v>35</v>
      </c>
      <c r="AA34" s="33" t="s">
        <v>35</v>
      </c>
      <c r="AB34" s="33" t="s">
        <v>35</v>
      </c>
      <c r="AC34" s="33" t="s">
        <v>35</v>
      </c>
      <c r="AD34" s="33" t="s">
        <v>35</v>
      </c>
      <c r="AE34" s="33" t="s">
        <v>35</v>
      </c>
      <c r="AF34" s="33" t="s">
        <v>35</v>
      </c>
      <c r="AG34" s="165" t="s">
        <v>35</v>
      </c>
      <c r="AH34" s="33" t="s">
        <v>35</v>
      </c>
      <c r="AI34" s="33" t="s">
        <v>35</v>
      </c>
      <c r="AJ34" s="33" t="s">
        <v>35</v>
      </c>
      <c r="AK34" s="165" t="s">
        <v>35</v>
      </c>
      <c r="AL34" s="33" t="s">
        <v>35</v>
      </c>
      <c r="AM34" s="33" t="s">
        <v>35</v>
      </c>
      <c r="AN34" s="33" t="s">
        <v>35</v>
      </c>
      <c r="AO34" s="165" t="s">
        <v>35</v>
      </c>
      <c r="AP34" s="9" t="s">
        <v>35</v>
      </c>
      <c r="AQ34" s="33" t="s">
        <v>35</v>
      </c>
      <c r="AR34" s="33" t="s">
        <v>35</v>
      </c>
      <c r="AS34" s="165" t="s">
        <v>35</v>
      </c>
      <c r="AT34" s="337" t="s">
        <v>35</v>
      </c>
      <c r="AU34" s="338"/>
      <c r="AV34" s="339"/>
      <c r="AW34" s="33" t="s">
        <v>35</v>
      </c>
      <c r="AX34" s="33" t="s">
        <v>35</v>
      </c>
      <c r="AY34" s="165" t="s">
        <v>35</v>
      </c>
      <c r="AZ34" s="33" t="s">
        <v>35</v>
      </c>
      <c r="BA34" s="33" t="s">
        <v>35</v>
      </c>
      <c r="BB34" s="33" t="s">
        <v>35</v>
      </c>
      <c r="BC34" s="33" t="s">
        <v>35</v>
      </c>
      <c r="BD34" s="165" t="s">
        <v>35</v>
      </c>
      <c r="BE34" s="33" t="s">
        <v>35</v>
      </c>
      <c r="BF34" s="34" t="s">
        <v>35</v>
      </c>
    </row>
    <row r="35" spans="1:58" s="147" customFormat="1" ht="24.75" thickTop="1">
      <c r="A35" s="436" t="s">
        <v>101</v>
      </c>
      <c r="B35" s="166" t="s">
        <v>94</v>
      </c>
      <c r="C35" s="167">
        <v>3</v>
      </c>
      <c r="D35" s="168">
        <v>19</v>
      </c>
      <c r="E35" s="168">
        <f t="shared" ref="E35:E40" si="37">C35+D35</f>
        <v>22</v>
      </c>
      <c r="F35" s="168">
        <v>4</v>
      </c>
      <c r="G35" s="168">
        <v>18</v>
      </c>
      <c r="H35" s="168">
        <f t="shared" ref="H35:H40" si="38">F35+G35</f>
        <v>22</v>
      </c>
      <c r="I35" s="168">
        <v>2</v>
      </c>
      <c r="J35" s="168">
        <v>20</v>
      </c>
      <c r="K35" s="168">
        <f t="shared" ref="K35:K40" si="39">I35+J35</f>
        <v>22</v>
      </c>
      <c r="L35" s="168">
        <v>5</v>
      </c>
      <c r="M35" s="168">
        <v>1</v>
      </c>
      <c r="N35" s="169">
        <v>16</v>
      </c>
      <c r="O35" s="168">
        <f t="shared" ref="O35:O40" si="40">L35+M35+N35</f>
        <v>22</v>
      </c>
      <c r="P35" s="168">
        <v>5</v>
      </c>
      <c r="Q35" s="169">
        <v>4</v>
      </c>
      <c r="R35" s="168">
        <v>13</v>
      </c>
      <c r="S35" s="168">
        <f t="shared" ref="S35:S40" si="41">P35+Q35+R35</f>
        <v>22</v>
      </c>
      <c r="T35" s="168">
        <v>8</v>
      </c>
      <c r="U35" s="168">
        <v>7</v>
      </c>
      <c r="V35" s="169">
        <v>7</v>
      </c>
      <c r="W35" s="168">
        <f t="shared" ref="W35:W40" si="42">T35+U35+V35</f>
        <v>22</v>
      </c>
      <c r="X35" s="168">
        <v>3</v>
      </c>
      <c r="Y35" s="169">
        <v>15</v>
      </c>
      <c r="Z35" s="168">
        <v>1</v>
      </c>
      <c r="AA35" s="168">
        <v>0</v>
      </c>
      <c r="AB35" s="168">
        <v>1</v>
      </c>
      <c r="AC35" s="168">
        <v>2</v>
      </c>
      <c r="AD35" s="168">
        <v>0</v>
      </c>
      <c r="AE35" s="168">
        <f t="shared" ref="AE35:AE40" si="43">X35+Y35+Z35+AA35+AB35+AC35+AD35</f>
        <v>22</v>
      </c>
      <c r="AF35" s="168">
        <v>1</v>
      </c>
      <c r="AG35" s="169">
        <v>21</v>
      </c>
      <c r="AH35" s="168">
        <v>0</v>
      </c>
      <c r="AI35" s="168">
        <f t="shared" ref="AI35:AI40" si="44">AF35+AG35+AH35</f>
        <v>22</v>
      </c>
      <c r="AJ35" s="168">
        <v>3</v>
      </c>
      <c r="AK35" s="169">
        <v>3</v>
      </c>
      <c r="AL35" s="168">
        <v>16</v>
      </c>
      <c r="AM35" s="168">
        <f t="shared" ref="AM35:AM40" si="45">AJ35+AK35+AL35</f>
        <v>22</v>
      </c>
      <c r="AN35" s="168">
        <v>0</v>
      </c>
      <c r="AO35" s="169">
        <v>20</v>
      </c>
      <c r="AP35" s="168">
        <v>2</v>
      </c>
      <c r="AQ35" s="168">
        <f t="shared" ref="AQ35:AQ40" si="46">AN35+AO35+AP35</f>
        <v>22</v>
      </c>
      <c r="AR35" s="168">
        <v>1</v>
      </c>
      <c r="AS35" s="169">
        <v>21</v>
      </c>
      <c r="AT35" s="454">
        <v>0</v>
      </c>
      <c r="AU35" s="455"/>
      <c r="AV35" s="456"/>
      <c r="AW35" s="168">
        <f t="shared" ref="AW35:AW40" si="47">AR35+AS35+AT35</f>
        <v>22</v>
      </c>
      <c r="AX35" s="168">
        <v>2</v>
      </c>
      <c r="AY35" s="169">
        <v>14</v>
      </c>
      <c r="AZ35" s="168">
        <v>6</v>
      </c>
      <c r="BA35" s="168">
        <v>0</v>
      </c>
      <c r="BB35" s="168">
        <f t="shared" ref="BB35:BB40" si="48">AX35+AY35+AZ35+BA35</f>
        <v>22</v>
      </c>
      <c r="BC35" s="168">
        <v>7</v>
      </c>
      <c r="BD35" s="169">
        <v>2</v>
      </c>
      <c r="BE35" s="168">
        <v>13</v>
      </c>
      <c r="BF35" s="170">
        <f t="shared" ref="BF35:BF40" si="49">BC35+BD35+BE35</f>
        <v>22</v>
      </c>
    </row>
    <row r="36" spans="1:58" s="147" customFormat="1" ht="36">
      <c r="A36" s="437"/>
      <c r="B36" s="171" t="s">
        <v>95</v>
      </c>
      <c r="C36" s="167">
        <v>29</v>
      </c>
      <c r="D36" s="168">
        <v>145</v>
      </c>
      <c r="E36" s="168">
        <f t="shared" si="37"/>
        <v>174</v>
      </c>
      <c r="F36" s="168">
        <v>35</v>
      </c>
      <c r="G36" s="168">
        <v>140</v>
      </c>
      <c r="H36" s="168">
        <f t="shared" si="38"/>
        <v>175</v>
      </c>
      <c r="I36" s="168">
        <v>38</v>
      </c>
      <c r="J36" s="168">
        <v>138</v>
      </c>
      <c r="K36" s="168">
        <f t="shared" si="39"/>
        <v>176</v>
      </c>
      <c r="L36" s="168">
        <v>32</v>
      </c>
      <c r="M36" s="168">
        <v>9</v>
      </c>
      <c r="N36" s="169">
        <v>135</v>
      </c>
      <c r="O36" s="168">
        <f t="shared" si="40"/>
        <v>176</v>
      </c>
      <c r="P36" s="168">
        <v>57</v>
      </c>
      <c r="Q36" s="169">
        <v>63</v>
      </c>
      <c r="R36" s="168">
        <v>56</v>
      </c>
      <c r="S36" s="168">
        <f t="shared" si="41"/>
        <v>176</v>
      </c>
      <c r="T36" s="168">
        <v>65</v>
      </c>
      <c r="U36" s="168">
        <v>46</v>
      </c>
      <c r="V36" s="169">
        <v>65</v>
      </c>
      <c r="W36" s="168">
        <f t="shared" si="42"/>
        <v>176</v>
      </c>
      <c r="X36" s="168">
        <v>15</v>
      </c>
      <c r="Y36" s="169">
        <v>110</v>
      </c>
      <c r="Z36" s="168">
        <v>30</v>
      </c>
      <c r="AA36" s="168">
        <v>8</v>
      </c>
      <c r="AB36" s="168">
        <v>5</v>
      </c>
      <c r="AC36" s="168">
        <v>5</v>
      </c>
      <c r="AD36" s="168">
        <v>3</v>
      </c>
      <c r="AE36" s="168">
        <f t="shared" si="43"/>
        <v>176</v>
      </c>
      <c r="AF36" s="168">
        <v>13</v>
      </c>
      <c r="AG36" s="169">
        <v>162</v>
      </c>
      <c r="AH36" s="168">
        <v>1</v>
      </c>
      <c r="AI36" s="168">
        <f t="shared" si="44"/>
        <v>176</v>
      </c>
      <c r="AJ36" s="168">
        <v>19</v>
      </c>
      <c r="AK36" s="169">
        <v>58</v>
      </c>
      <c r="AL36" s="168">
        <v>99</v>
      </c>
      <c r="AM36" s="168">
        <f t="shared" si="45"/>
        <v>176</v>
      </c>
      <c r="AN36" s="168">
        <v>7</v>
      </c>
      <c r="AO36" s="169">
        <v>150</v>
      </c>
      <c r="AP36" s="168">
        <v>19</v>
      </c>
      <c r="AQ36" s="168">
        <f t="shared" si="46"/>
        <v>176</v>
      </c>
      <c r="AR36" s="168">
        <v>0</v>
      </c>
      <c r="AS36" s="169">
        <v>176</v>
      </c>
      <c r="AT36" s="454">
        <v>0</v>
      </c>
      <c r="AU36" s="455"/>
      <c r="AV36" s="456"/>
      <c r="AW36" s="168">
        <f t="shared" si="47"/>
        <v>176</v>
      </c>
      <c r="AX36" s="168">
        <v>21</v>
      </c>
      <c r="AY36" s="169">
        <v>132</v>
      </c>
      <c r="AZ36" s="168">
        <v>23</v>
      </c>
      <c r="BA36" s="168">
        <v>0</v>
      </c>
      <c r="BB36" s="168">
        <f t="shared" si="48"/>
        <v>176</v>
      </c>
      <c r="BC36" s="168">
        <v>44</v>
      </c>
      <c r="BD36" s="169">
        <v>28</v>
      </c>
      <c r="BE36" s="168">
        <v>104</v>
      </c>
      <c r="BF36" s="170">
        <f t="shared" si="49"/>
        <v>176</v>
      </c>
    </row>
    <row r="37" spans="1:58" s="147" customFormat="1" ht="36">
      <c r="A37" s="437"/>
      <c r="B37" s="171" t="s">
        <v>96</v>
      </c>
      <c r="C37" s="167">
        <v>97</v>
      </c>
      <c r="D37" s="168">
        <v>216</v>
      </c>
      <c r="E37" s="168">
        <f t="shared" si="37"/>
        <v>313</v>
      </c>
      <c r="F37" s="168">
        <v>131</v>
      </c>
      <c r="G37" s="168">
        <v>189</v>
      </c>
      <c r="H37" s="168">
        <f t="shared" si="38"/>
        <v>320</v>
      </c>
      <c r="I37" s="168">
        <v>92</v>
      </c>
      <c r="J37" s="168">
        <v>228</v>
      </c>
      <c r="K37" s="168">
        <f t="shared" si="39"/>
        <v>320</v>
      </c>
      <c r="L37" s="168">
        <v>49</v>
      </c>
      <c r="M37" s="168">
        <v>18</v>
      </c>
      <c r="N37" s="169">
        <v>253</v>
      </c>
      <c r="O37" s="168">
        <f t="shared" si="40"/>
        <v>320</v>
      </c>
      <c r="P37" s="168">
        <v>73</v>
      </c>
      <c r="Q37" s="169">
        <v>162</v>
      </c>
      <c r="R37" s="168">
        <v>85</v>
      </c>
      <c r="S37" s="168">
        <f t="shared" si="41"/>
        <v>320</v>
      </c>
      <c r="T37" s="168">
        <v>87</v>
      </c>
      <c r="U37" s="168">
        <v>65</v>
      </c>
      <c r="V37" s="169">
        <v>168</v>
      </c>
      <c r="W37" s="168">
        <f t="shared" si="42"/>
        <v>320</v>
      </c>
      <c r="X37" s="168">
        <v>9</v>
      </c>
      <c r="Y37" s="169">
        <v>255</v>
      </c>
      <c r="Z37" s="168">
        <v>35</v>
      </c>
      <c r="AA37" s="168">
        <v>8</v>
      </c>
      <c r="AB37" s="168">
        <v>2</v>
      </c>
      <c r="AC37" s="168">
        <v>8</v>
      </c>
      <c r="AD37" s="168">
        <v>3</v>
      </c>
      <c r="AE37" s="168">
        <f t="shared" si="43"/>
        <v>320</v>
      </c>
      <c r="AF37" s="168">
        <v>6</v>
      </c>
      <c r="AG37" s="169">
        <v>312</v>
      </c>
      <c r="AH37" s="168">
        <v>2</v>
      </c>
      <c r="AI37" s="168">
        <f t="shared" si="44"/>
        <v>320</v>
      </c>
      <c r="AJ37" s="168">
        <v>19</v>
      </c>
      <c r="AK37" s="169">
        <v>108</v>
      </c>
      <c r="AL37" s="168">
        <v>193</v>
      </c>
      <c r="AM37" s="168">
        <f t="shared" si="45"/>
        <v>320</v>
      </c>
      <c r="AN37" s="168">
        <v>6</v>
      </c>
      <c r="AO37" s="169">
        <v>292</v>
      </c>
      <c r="AP37" s="168">
        <v>22</v>
      </c>
      <c r="AQ37" s="168">
        <f t="shared" si="46"/>
        <v>320</v>
      </c>
      <c r="AR37" s="168">
        <v>1</v>
      </c>
      <c r="AS37" s="169">
        <v>314</v>
      </c>
      <c r="AT37" s="454">
        <v>5</v>
      </c>
      <c r="AU37" s="455"/>
      <c r="AV37" s="456"/>
      <c r="AW37" s="168">
        <f t="shared" si="47"/>
        <v>320</v>
      </c>
      <c r="AX37" s="168">
        <v>27</v>
      </c>
      <c r="AY37" s="169">
        <v>252</v>
      </c>
      <c r="AZ37" s="168">
        <v>41</v>
      </c>
      <c r="BA37" s="168">
        <v>0</v>
      </c>
      <c r="BB37" s="168">
        <f t="shared" si="48"/>
        <v>320</v>
      </c>
      <c r="BC37" s="168">
        <v>93</v>
      </c>
      <c r="BD37" s="169">
        <v>62</v>
      </c>
      <c r="BE37" s="168">
        <v>165</v>
      </c>
      <c r="BF37" s="170">
        <f t="shared" si="49"/>
        <v>320</v>
      </c>
    </row>
    <row r="38" spans="1:58" s="147" customFormat="1" ht="39" customHeight="1">
      <c r="A38" s="437"/>
      <c r="B38" s="171" t="s">
        <v>97</v>
      </c>
      <c r="C38" s="167">
        <v>161</v>
      </c>
      <c r="D38" s="168">
        <v>200</v>
      </c>
      <c r="E38" s="168">
        <f t="shared" si="37"/>
        <v>361</v>
      </c>
      <c r="F38" s="168">
        <v>153</v>
      </c>
      <c r="G38" s="168">
        <v>212</v>
      </c>
      <c r="H38" s="168">
        <f t="shared" si="38"/>
        <v>365</v>
      </c>
      <c r="I38" s="168">
        <v>97</v>
      </c>
      <c r="J38" s="168">
        <v>266</v>
      </c>
      <c r="K38" s="168">
        <f t="shared" si="39"/>
        <v>363</v>
      </c>
      <c r="L38" s="168">
        <v>31</v>
      </c>
      <c r="M38" s="168">
        <v>16</v>
      </c>
      <c r="N38" s="169">
        <v>318</v>
      </c>
      <c r="O38" s="168">
        <f t="shared" si="40"/>
        <v>365</v>
      </c>
      <c r="P38" s="168">
        <v>71</v>
      </c>
      <c r="Q38" s="169">
        <v>204</v>
      </c>
      <c r="R38" s="168">
        <v>90</v>
      </c>
      <c r="S38" s="168">
        <f t="shared" si="41"/>
        <v>365</v>
      </c>
      <c r="T38" s="168">
        <v>59</v>
      </c>
      <c r="U38" s="168">
        <v>56</v>
      </c>
      <c r="V38" s="169">
        <v>250</v>
      </c>
      <c r="W38" s="168">
        <f t="shared" si="42"/>
        <v>365</v>
      </c>
      <c r="X38" s="168">
        <v>7</v>
      </c>
      <c r="Y38" s="169">
        <v>279</v>
      </c>
      <c r="Z38" s="168">
        <v>49</v>
      </c>
      <c r="AA38" s="168">
        <v>9</v>
      </c>
      <c r="AB38" s="168">
        <v>9</v>
      </c>
      <c r="AC38" s="168">
        <v>9</v>
      </c>
      <c r="AD38" s="168">
        <v>3</v>
      </c>
      <c r="AE38" s="168">
        <f t="shared" si="43"/>
        <v>365</v>
      </c>
      <c r="AF38" s="168">
        <v>5</v>
      </c>
      <c r="AG38" s="169">
        <v>359</v>
      </c>
      <c r="AH38" s="168">
        <v>1</v>
      </c>
      <c r="AI38" s="168">
        <f t="shared" si="44"/>
        <v>365</v>
      </c>
      <c r="AJ38" s="168">
        <v>13</v>
      </c>
      <c r="AK38" s="169">
        <v>150</v>
      </c>
      <c r="AL38" s="168">
        <v>202</v>
      </c>
      <c r="AM38" s="168">
        <f t="shared" si="45"/>
        <v>365</v>
      </c>
      <c r="AN38" s="168">
        <v>7</v>
      </c>
      <c r="AO38" s="169">
        <v>316</v>
      </c>
      <c r="AP38" s="168">
        <v>42</v>
      </c>
      <c r="AQ38" s="168">
        <f t="shared" si="46"/>
        <v>365</v>
      </c>
      <c r="AR38" s="168">
        <v>2</v>
      </c>
      <c r="AS38" s="169">
        <v>360</v>
      </c>
      <c r="AT38" s="454">
        <v>3</v>
      </c>
      <c r="AU38" s="455"/>
      <c r="AV38" s="456"/>
      <c r="AW38" s="168">
        <f t="shared" si="47"/>
        <v>365</v>
      </c>
      <c r="AX38" s="168">
        <v>20</v>
      </c>
      <c r="AY38" s="169">
        <v>286</v>
      </c>
      <c r="AZ38" s="168">
        <v>55</v>
      </c>
      <c r="BA38" s="168">
        <v>4</v>
      </c>
      <c r="BB38" s="168">
        <f t="shared" si="48"/>
        <v>365</v>
      </c>
      <c r="BC38" s="168">
        <v>62</v>
      </c>
      <c r="BD38" s="169">
        <v>72</v>
      </c>
      <c r="BE38" s="168">
        <v>231</v>
      </c>
      <c r="BF38" s="170">
        <f t="shared" si="49"/>
        <v>365</v>
      </c>
    </row>
    <row r="39" spans="1:58" s="147" customFormat="1" ht="25.5" customHeight="1">
      <c r="A39" s="437"/>
      <c r="B39" s="171" t="s">
        <v>99</v>
      </c>
      <c r="C39" s="167">
        <v>88</v>
      </c>
      <c r="D39" s="168">
        <v>28</v>
      </c>
      <c r="E39" s="168">
        <f t="shared" si="37"/>
        <v>116</v>
      </c>
      <c r="F39" s="168">
        <v>73</v>
      </c>
      <c r="G39" s="168">
        <v>42</v>
      </c>
      <c r="H39" s="168">
        <f t="shared" si="38"/>
        <v>115</v>
      </c>
      <c r="I39" s="168">
        <v>41</v>
      </c>
      <c r="J39" s="168">
        <v>73</v>
      </c>
      <c r="K39" s="168">
        <f t="shared" si="39"/>
        <v>114</v>
      </c>
      <c r="L39" s="168">
        <v>5</v>
      </c>
      <c r="M39" s="168">
        <v>6</v>
      </c>
      <c r="N39" s="169">
        <v>106</v>
      </c>
      <c r="O39" s="168">
        <f t="shared" si="40"/>
        <v>117</v>
      </c>
      <c r="P39" s="168">
        <v>16</v>
      </c>
      <c r="Q39" s="169">
        <v>72</v>
      </c>
      <c r="R39" s="168">
        <v>29</v>
      </c>
      <c r="S39" s="168">
        <f t="shared" si="41"/>
        <v>117</v>
      </c>
      <c r="T39" s="168">
        <v>11</v>
      </c>
      <c r="U39" s="168">
        <v>25</v>
      </c>
      <c r="V39" s="169">
        <v>81</v>
      </c>
      <c r="W39" s="168">
        <f t="shared" si="42"/>
        <v>117</v>
      </c>
      <c r="X39" s="168">
        <v>0</v>
      </c>
      <c r="Y39" s="169">
        <v>101</v>
      </c>
      <c r="Z39" s="168">
        <v>10</v>
      </c>
      <c r="AA39" s="168">
        <v>2</v>
      </c>
      <c r="AB39" s="168">
        <v>0</v>
      </c>
      <c r="AC39" s="168">
        <v>4</v>
      </c>
      <c r="AD39" s="168">
        <v>0</v>
      </c>
      <c r="AE39" s="168">
        <f t="shared" si="43"/>
        <v>117</v>
      </c>
      <c r="AF39" s="168">
        <v>0</v>
      </c>
      <c r="AG39" s="169">
        <v>117</v>
      </c>
      <c r="AH39" s="168">
        <v>0</v>
      </c>
      <c r="AI39" s="168">
        <f t="shared" si="44"/>
        <v>117</v>
      </c>
      <c r="AJ39" s="168">
        <v>0</v>
      </c>
      <c r="AK39" s="169">
        <v>64</v>
      </c>
      <c r="AL39" s="168">
        <v>53</v>
      </c>
      <c r="AM39" s="168">
        <f t="shared" si="45"/>
        <v>117</v>
      </c>
      <c r="AN39" s="168">
        <v>0</v>
      </c>
      <c r="AO39" s="169">
        <v>103</v>
      </c>
      <c r="AP39" s="168">
        <v>14</v>
      </c>
      <c r="AQ39" s="168">
        <f t="shared" si="46"/>
        <v>117</v>
      </c>
      <c r="AR39" s="168">
        <v>0</v>
      </c>
      <c r="AS39" s="169">
        <v>115</v>
      </c>
      <c r="AT39" s="454">
        <v>2</v>
      </c>
      <c r="AU39" s="455"/>
      <c r="AV39" s="456"/>
      <c r="AW39" s="168">
        <f t="shared" si="47"/>
        <v>117</v>
      </c>
      <c r="AX39" s="168">
        <v>2</v>
      </c>
      <c r="AY39" s="169">
        <v>92</v>
      </c>
      <c r="AZ39" s="168">
        <v>22</v>
      </c>
      <c r="BA39" s="168">
        <v>1</v>
      </c>
      <c r="BB39" s="168">
        <f t="shared" si="48"/>
        <v>117</v>
      </c>
      <c r="BC39" s="168">
        <v>16</v>
      </c>
      <c r="BD39" s="169">
        <v>35</v>
      </c>
      <c r="BE39" s="168">
        <v>66</v>
      </c>
      <c r="BF39" s="170">
        <f t="shared" si="49"/>
        <v>117</v>
      </c>
    </row>
    <row r="40" spans="1:58" s="147" customFormat="1" ht="15.75" thickBot="1">
      <c r="A40" s="438"/>
      <c r="B40" s="172" t="s">
        <v>102</v>
      </c>
      <c r="C40" s="173">
        <v>378</v>
      </c>
      <c r="D40" s="174">
        <v>608</v>
      </c>
      <c r="E40" s="174">
        <f t="shared" si="37"/>
        <v>986</v>
      </c>
      <c r="F40" s="174">
        <v>396</v>
      </c>
      <c r="G40" s="174">
        <v>601</v>
      </c>
      <c r="H40" s="174">
        <f t="shared" si="38"/>
        <v>997</v>
      </c>
      <c r="I40" s="174">
        <v>270</v>
      </c>
      <c r="J40" s="174">
        <v>725</v>
      </c>
      <c r="K40" s="174">
        <f t="shared" si="39"/>
        <v>995</v>
      </c>
      <c r="L40" s="174">
        <v>122</v>
      </c>
      <c r="M40" s="174">
        <v>50</v>
      </c>
      <c r="N40" s="175">
        <v>828</v>
      </c>
      <c r="O40" s="174">
        <f t="shared" si="40"/>
        <v>1000</v>
      </c>
      <c r="P40" s="174">
        <v>222</v>
      </c>
      <c r="Q40" s="175">
        <v>505</v>
      </c>
      <c r="R40" s="174">
        <v>273</v>
      </c>
      <c r="S40" s="174">
        <f t="shared" si="41"/>
        <v>1000</v>
      </c>
      <c r="T40" s="174">
        <v>230</v>
      </c>
      <c r="U40" s="174">
        <v>199</v>
      </c>
      <c r="V40" s="175">
        <v>571</v>
      </c>
      <c r="W40" s="174">
        <f t="shared" si="42"/>
        <v>1000</v>
      </c>
      <c r="X40" s="174">
        <v>34</v>
      </c>
      <c r="Y40" s="175">
        <v>760</v>
      </c>
      <c r="Z40" s="174">
        <v>125</v>
      </c>
      <c r="AA40" s="174">
        <v>27</v>
      </c>
      <c r="AB40" s="174">
        <v>17</v>
      </c>
      <c r="AC40" s="174">
        <v>28</v>
      </c>
      <c r="AD40" s="174">
        <v>9</v>
      </c>
      <c r="AE40" s="174">
        <f t="shared" si="43"/>
        <v>1000</v>
      </c>
      <c r="AF40" s="174">
        <v>25</v>
      </c>
      <c r="AG40" s="175">
        <v>971</v>
      </c>
      <c r="AH40" s="174">
        <v>4</v>
      </c>
      <c r="AI40" s="174">
        <f t="shared" si="44"/>
        <v>1000</v>
      </c>
      <c r="AJ40" s="174">
        <v>54</v>
      </c>
      <c r="AK40" s="175">
        <v>383</v>
      </c>
      <c r="AL40" s="174">
        <v>563</v>
      </c>
      <c r="AM40" s="174">
        <f t="shared" si="45"/>
        <v>1000</v>
      </c>
      <c r="AN40" s="174">
        <v>20</v>
      </c>
      <c r="AO40" s="175">
        <v>881</v>
      </c>
      <c r="AP40" s="174">
        <v>99</v>
      </c>
      <c r="AQ40" s="174">
        <f t="shared" si="46"/>
        <v>1000</v>
      </c>
      <c r="AR40" s="174">
        <v>4</v>
      </c>
      <c r="AS40" s="175">
        <v>986</v>
      </c>
      <c r="AT40" s="445">
        <v>10</v>
      </c>
      <c r="AU40" s="446"/>
      <c r="AV40" s="447"/>
      <c r="AW40" s="174">
        <f t="shared" si="47"/>
        <v>1000</v>
      </c>
      <c r="AX40" s="174">
        <v>72</v>
      </c>
      <c r="AY40" s="175">
        <v>776</v>
      </c>
      <c r="AZ40" s="174">
        <v>147</v>
      </c>
      <c r="BA40" s="174">
        <v>5</v>
      </c>
      <c r="BB40" s="174">
        <f t="shared" si="48"/>
        <v>1000</v>
      </c>
      <c r="BC40" s="174">
        <v>222</v>
      </c>
      <c r="BD40" s="175">
        <v>199</v>
      </c>
      <c r="BE40" s="176">
        <v>579</v>
      </c>
      <c r="BF40" s="177">
        <f t="shared" si="49"/>
        <v>1000</v>
      </c>
    </row>
    <row r="41" spans="1:58" s="147" customFormat="1" ht="15.75" thickTop="1">
      <c r="A41" s="178"/>
      <c r="B41" s="179"/>
      <c r="C41" s="180"/>
      <c r="D41" s="180"/>
      <c r="E41" s="180"/>
      <c r="F41" s="180"/>
      <c r="G41" s="180"/>
      <c r="H41" s="180"/>
      <c r="I41" s="180"/>
      <c r="J41" s="180"/>
      <c r="K41" s="180"/>
      <c r="L41" s="180"/>
      <c r="M41" s="180"/>
      <c r="N41" s="182"/>
      <c r="O41" s="180"/>
      <c r="P41" s="180"/>
      <c r="Q41" s="182"/>
      <c r="R41" s="180"/>
      <c r="S41" s="180"/>
      <c r="T41" s="180"/>
      <c r="U41" s="180"/>
      <c r="V41" s="182"/>
      <c r="W41" s="180"/>
      <c r="X41" s="180"/>
      <c r="Y41" s="182"/>
      <c r="Z41" s="180"/>
      <c r="AA41" s="180"/>
      <c r="AB41" s="180"/>
      <c r="AC41" s="180"/>
      <c r="AD41" s="180"/>
      <c r="AE41" s="180"/>
      <c r="AF41" s="180"/>
      <c r="AG41" s="182"/>
      <c r="AH41" s="180"/>
      <c r="AI41" s="180"/>
      <c r="AJ41" s="180"/>
      <c r="AK41" s="182"/>
      <c r="AL41" s="180"/>
      <c r="AM41" s="180"/>
      <c r="AN41" s="180"/>
      <c r="AO41" s="182"/>
      <c r="AP41" s="180"/>
      <c r="AQ41" s="180"/>
      <c r="AR41" s="180"/>
      <c r="AS41" s="182"/>
      <c r="AT41" s="181"/>
      <c r="AU41" s="181"/>
      <c r="AV41" s="181"/>
      <c r="AW41" s="180"/>
      <c r="AX41" s="180"/>
      <c r="AY41" s="182"/>
      <c r="AZ41" s="180"/>
      <c r="BA41" s="180"/>
      <c r="BB41" s="180"/>
      <c r="BC41" s="180"/>
      <c r="BD41" s="182"/>
      <c r="BE41" s="180"/>
      <c r="BF41" s="180"/>
    </row>
    <row r="42" spans="1:58" s="147" customFormat="1">
      <c r="A42" s="335" t="s">
        <v>67</v>
      </c>
      <c r="B42" s="335"/>
      <c r="C42" s="66" t="s">
        <v>81</v>
      </c>
      <c r="D42" s="180"/>
      <c r="E42" s="180"/>
      <c r="F42" s="180"/>
      <c r="G42" s="180"/>
      <c r="H42" s="180"/>
      <c r="I42" s="180"/>
      <c r="J42" s="180"/>
      <c r="K42" s="180"/>
      <c r="L42" s="180"/>
      <c r="M42" s="180"/>
      <c r="N42" s="182"/>
      <c r="O42" s="180"/>
      <c r="P42" s="180"/>
      <c r="Q42" s="182"/>
      <c r="R42" s="180"/>
      <c r="S42" s="180"/>
      <c r="T42" s="180"/>
      <c r="U42" s="180"/>
      <c r="V42" s="182"/>
      <c r="W42" s="180"/>
      <c r="X42" s="180"/>
      <c r="Y42" s="182"/>
      <c r="Z42" s="180"/>
      <c r="AA42" s="180"/>
      <c r="AB42" s="180"/>
      <c r="AC42" s="180"/>
      <c r="AD42" s="180"/>
      <c r="AE42" s="180"/>
      <c r="AF42" s="180"/>
      <c r="AG42" s="182"/>
      <c r="AH42" s="180"/>
      <c r="AI42" s="180"/>
      <c r="AJ42" s="180"/>
      <c r="AK42" s="182"/>
      <c r="AL42" s="180"/>
      <c r="AM42" s="180"/>
      <c r="AN42" s="180"/>
      <c r="AO42" s="182"/>
      <c r="AP42" s="180"/>
      <c r="AQ42" s="180"/>
      <c r="AR42" s="180"/>
      <c r="AS42" s="182"/>
      <c r="AT42" s="181"/>
      <c r="AU42" s="181"/>
      <c r="AV42" s="181"/>
      <c r="AW42" s="180"/>
      <c r="AX42" s="180"/>
      <c r="AY42" s="182"/>
      <c r="AZ42" s="180"/>
      <c r="BA42" s="180"/>
      <c r="BB42" s="180"/>
      <c r="BC42" s="180"/>
      <c r="BD42" s="182"/>
      <c r="BE42" s="180"/>
      <c r="BF42" s="180"/>
    </row>
    <row r="43" spans="1:58" s="147" customFormat="1" ht="24">
      <c r="A43" s="178"/>
      <c r="B43" s="242" t="s">
        <v>94</v>
      </c>
      <c r="C43" s="243">
        <f>E35*C$40/$E$40</f>
        <v>8.4340770791075048</v>
      </c>
      <c r="D43" s="243">
        <f>E35*D$40/$E$40</f>
        <v>13.565922920892495</v>
      </c>
      <c r="E43" s="243"/>
      <c r="F43" s="243">
        <f>H35*F$40/$H$40</f>
        <v>8.738214643931796</v>
      </c>
      <c r="G43" s="243">
        <f>H35*G$40/$H$40</f>
        <v>13.261785356068204</v>
      </c>
      <c r="H43" s="180"/>
      <c r="I43" s="243">
        <f>K35*I$40/$K$40</f>
        <v>5.9698492462311554</v>
      </c>
      <c r="J43" s="243">
        <f>K35*J$40/$K$40</f>
        <v>16.030150753768844</v>
      </c>
      <c r="K43" s="180"/>
      <c r="L43" s="243">
        <f>O35*L$40/$O$40</f>
        <v>2.6840000000000002</v>
      </c>
      <c r="M43" s="243">
        <f>O35*M$40/$O$40</f>
        <v>1.1000000000000001</v>
      </c>
      <c r="N43" s="243">
        <f>O35*N$40/$O$40</f>
        <v>18.216000000000001</v>
      </c>
      <c r="O43" s="180"/>
      <c r="P43" s="243">
        <f>S35*P$40/$O$40</f>
        <v>4.8840000000000003</v>
      </c>
      <c r="Q43" s="243">
        <f>S35*Q$40/$O$40</f>
        <v>11.11</v>
      </c>
      <c r="R43" s="243">
        <f>S35*R$40/$O$40</f>
        <v>6.0060000000000002</v>
      </c>
      <c r="S43" s="180"/>
      <c r="T43" s="243">
        <f>W35*T$40/$O$40</f>
        <v>5.0599999999999996</v>
      </c>
      <c r="U43" s="243">
        <f>W35*U$40/$O$40</f>
        <v>4.3780000000000001</v>
      </c>
      <c r="V43" s="243">
        <f>W35*V$40/$O$40</f>
        <v>12.561999999999999</v>
      </c>
      <c r="W43" s="180"/>
      <c r="X43" s="243">
        <f>AE35*X$40/$AE$40</f>
        <v>0.748</v>
      </c>
      <c r="Y43" s="243">
        <f>AE35*Y$40/$AE$40</f>
        <v>16.72</v>
      </c>
      <c r="Z43" s="243">
        <f>AE35*Z$40/$AE$40</f>
        <v>2.75</v>
      </c>
      <c r="AA43" s="243">
        <f>AE35*AA$40/$AE$40</f>
        <v>0.59399999999999997</v>
      </c>
      <c r="AB43" s="243">
        <f>AE35*AB$40/$AE$40</f>
        <v>0.374</v>
      </c>
      <c r="AC43" s="243">
        <f>AE35*AC$40/$AE$40</f>
        <v>0.61599999999999999</v>
      </c>
      <c r="AD43" s="243">
        <f>AE35*AD$40/$AE$40</f>
        <v>0.19800000000000001</v>
      </c>
      <c r="AE43" s="180"/>
      <c r="AF43" s="243">
        <f>AI35*AF$40/$O$40</f>
        <v>0.55000000000000004</v>
      </c>
      <c r="AG43" s="243">
        <f>AI35*AG$40/$O$40</f>
        <v>21.361999999999998</v>
      </c>
      <c r="AH43" s="243">
        <f>AI35*AH$40/$O$40</f>
        <v>8.7999999999999995E-2</v>
      </c>
      <c r="AI43" s="180"/>
      <c r="AJ43" s="243">
        <f>AM35*AJ$40/$O$40</f>
        <v>1.1879999999999999</v>
      </c>
      <c r="AK43" s="243">
        <f>AM35*AK$40/$O$40</f>
        <v>8.4260000000000002</v>
      </c>
      <c r="AL43" s="243">
        <f>AM35*AL$40/$O$40</f>
        <v>12.385999999999999</v>
      </c>
      <c r="AM43" s="180"/>
      <c r="AN43" s="243">
        <f>AQ35*AN$40/$O$40</f>
        <v>0.44</v>
      </c>
      <c r="AO43" s="243">
        <f>AQ35*AO$40/$O$40</f>
        <v>19.382000000000001</v>
      </c>
      <c r="AP43" s="243">
        <f>AQ35*AP$40/$O$40</f>
        <v>2.1779999999999999</v>
      </c>
      <c r="AQ43" s="180"/>
      <c r="AR43" s="243">
        <f>AW35*AR$40/$O$40</f>
        <v>8.7999999999999995E-2</v>
      </c>
      <c r="AS43" s="243">
        <f>AW35*AS$40/$O$40</f>
        <v>21.692</v>
      </c>
      <c r="AT43" s="433">
        <f>AW35*AT$40/$O$40</f>
        <v>0.22</v>
      </c>
      <c r="AU43" s="433"/>
      <c r="AV43" s="433"/>
      <c r="AW43" s="180"/>
      <c r="AX43" s="243">
        <f>BB35*AX$40/$O$40</f>
        <v>1.5840000000000001</v>
      </c>
      <c r="AY43" s="243">
        <f>BB35*AY$40/$O$40</f>
        <v>17.071999999999999</v>
      </c>
      <c r="AZ43" s="243">
        <f>BB35*AZ$40/$O$40</f>
        <v>3.234</v>
      </c>
      <c r="BA43" s="243">
        <f>BB35*BA$40/$O$40</f>
        <v>0.11</v>
      </c>
      <c r="BB43" s="180"/>
      <c r="BC43" s="243">
        <f>BF35*BC$40/$O$40</f>
        <v>4.8840000000000003</v>
      </c>
      <c r="BD43" s="243">
        <f>BF35*BD$40/$O$40</f>
        <v>4.3780000000000001</v>
      </c>
      <c r="BE43" s="243">
        <f>BF35*BE$40/$O$40</f>
        <v>12.738</v>
      </c>
      <c r="BF43" s="180"/>
    </row>
    <row r="44" spans="1:58" s="147" customFormat="1" ht="36">
      <c r="A44" s="178"/>
      <c r="B44" s="242" t="s">
        <v>95</v>
      </c>
      <c r="C44" s="243">
        <f t="shared" ref="C44:C47" si="50">E36*C$40/$E$40</f>
        <v>66.705882352941174</v>
      </c>
      <c r="D44" s="243">
        <f t="shared" ref="D44:D47" si="51">E36*D$40/$E$40</f>
        <v>107.29411764705883</v>
      </c>
      <c r="E44" s="180"/>
      <c r="F44" s="243">
        <f t="shared" ref="F44:F47" si="52">H36*F$40/$H$40</f>
        <v>69.508525576730193</v>
      </c>
      <c r="G44" s="243">
        <f t="shared" ref="G44:G47" si="53">H36*G$40/$H$40</f>
        <v>105.49147442326981</v>
      </c>
      <c r="H44" s="180"/>
      <c r="I44" s="243">
        <f t="shared" ref="I44:I47" si="54">K36*I$40/$K$40</f>
        <v>47.758793969849243</v>
      </c>
      <c r="J44" s="243">
        <f t="shared" ref="J44:J47" si="55">K36*J$40/$K$40</f>
        <v>128.24120603015075</v>
      </c>
      <c r="K44" s="180"/>
      <c r="L44" s="243">
        <f t="shared" ref="L44:L47" si="56">O36*L$40/$O$40</f>
        <v>21.472000000000001</v>
      </c>
      <c r="M44" s="243">
        <f t="shared" ref="M44:M47" si="57">O36*M$40/$O$40</f>
        <v>8.8000000000000007</v>
      </c>
      <c r="N44" s="243">
        <f t="shared" ref="N44:N47" si="58">O36*N$40/$O$40</f>
        <v>145.72800000000001</v>
      </c>
      <c r="O44" s="180"/>
      <c r="P44" s="243">
        <f t="shared" ref="P44:P47" si="59">S36*P$40/$O$40</f>
        <v>39.072000000000003</v>
      </c>
      <c r="Q44" s="243">
        <f t="shared" ref="Q44:Q47" si="60">S36*Q$40/$O$40</f>
        <v>88.88</v>
      </c>
      <c r="R44" s="243">
        <f t="shared" ref="R44:R47" si="61">S36*R$40/$O$40</f>
        <v>48.048000000000002</v>
      </c>
      <c r="S44" s="180"/>
      <c r="T44" s="243">
        <f t="shared" ref="T44:T47" si="62">W36*T$40/$O$40</f>
        <v>40.479999999999997</v>
      </c>
      <c r="U44" s="243">
        <f t="shared" ref="U44:U47" si="63">W36*U$40/$O$40</f>
        <v>35.024000000000001</v>
      </c>
      <c r="V44" s="243">
        <f t="shared" ref="V44:V47" si="64">W36*V$40/$O$40</f>
        <v>100.496</v>
      </c>
      <c r="W44" s="180"/>
      <c r="X44" s="243">
        <f t="shared" ref="X44:X47" si="65">AE36*X$40/$AE$40</f>
        <v>5.984</v>
      </c>
      <c r="Y44" s="243">
        <f t="shared" ref="Y44:Y47" si="66">AE36*Y$40/$AE$40</f>
        <v>133.76</v>
      </c>
      <c r="Z44" s="243">
        <f t="shared" ref="Z44:Z47" si="67">AE36*Z$40/$AE$40</f>
        <v>22</v>
      </c>
      <c r="AA44" s="243">
        <f t="shared" ref="AA44:AA47" si="68">AE36*AA$40/$AE$40</f>
        <v>4.7519999999999998</v>
      </c>
      <c r="AB44" s="243">
        <f t="shared" ref="AB44:AB47" si="69">AE36*AB$40/$AE$40</f>
        <v>2.992</v>
      </c>
      <c r="AC44" s="243">
        <f t="shared" ref="AC44:AC47" si="70">AE36*AC$40/$AE$40</f>
        <v>4.9279999999999999</v>
      </c>
      <c r="AD44" s="243">
        <f t="shared" ref="AD44:AD47" si="71">AE36*AD$40/$AE$40</f>
        <v>1.5840000000000001</v>
      </c>
      <c r="AE44" s="180"/>
      <c r="AF44" s="243">
        <f t="shared" ref="AF44:AF47" si="72">AI36*AF$40/$O$40</f>
        <v>4.4000000000000004</v>
      </c>
      <c r="AG44" s="243">
        <f t="shared" ref="AG44:AG47" si="73">AI36*AG$40/$O$40</f>
        <v>170.89599999999999</v>
      </c>
      <c r="AH44" s="243">
        <f t="shared" ref="AH44:AH47" si="74">AI36*AH$40/$O$40</f>
        <v>0.70399999999999996</v>
      </c>
      <c r="AI44" s="180"/>
      <c r="AJ44" s="243">
        <f t="shared" ref="AJ44:AJ47" si="75">AM36*AJ$40/$O$40</f>
        <v>9.5039999999999996</v>
      </c>
      <c r="AK44" s="243">
        <f t="shared" ref="AK44:AK47" si="76">AM36*AK$40/$O$40</f>
        <v>67.408000000000001</v>
      </c>
      <c r="AL44" s="243">
        <f t="shared" ref="AL44:AL47" si="77">AM36*AL$40/$O$40</f>
        <v>99.087999999999994</v>
      </c>
      <c r="AM44" s="180"/>
      <c r="AN44" s="243">
        <f t="shared" ref="AN44:AN47" si="78">AQ36*AN$40/$O$40</f>
        <v>3.52</v>
      </c>
      <c r="AO44" s="243">
        <f t="shared" ref="AO44:AO47" si="79">AQ36*AO$40/$O$40</f>
        <v>155.05600000000001</v>
      </c>
      <c r="AP44" s="243">
        <f t="shared" ref="AP44:AP47" si="80">AQ36*AP$40/$O$40</f>
        <v>17.423999999999999</v>
      </c>
      <c r="AQ44" s="180"/>
      <c r="AR44" s="243">
        <f t="shared" ref="AR44:AR47" si="81">AW36*AR$40/$O$40</f>
        <v>0.70399999999999996</v>
      </c>
      <c r="AS44" s="243">
        <f t="shared" ref="AS44:AS47" si="82">AW36*AS$40/$O$40</f>
        <v>173.536</v>
      </c>
      <c r="AT44" s="433">
        <f t="shared" ref="AT44:AT47" si="83">AW36*AT$40/$O$40</f>
        <v>1.76</v>
      </c>
      <c r="AU44" s="433"/>
      <c r="AV44" s="433"/>
      <c r="AW44" s="180"/>
      <c r="AX44" s="243">
        <f t="shared" ref="AX44:AX47" si="84">BB36*AX$40/$O$40</f>
        <v>12.672000000000001</v>
      </c>
      <c r="AY44" s="243">
        <f t="shared" ref="AY44:AY47" si="85">BB36*AY$40/$O$40</f>
        <v>136.57599999999999</v>
      </c>
      <c r="AZ44" s="243">
        <f t="shared" ref="AZ44:AZ47" si="86">BB36*AZ$40/$O$40</f>
        <v>25.872</v>
      </c>
      <c r="BA44" s="243">
        <f t="shared" ref="BA44:BA47" si="87">BB36*BA$40/$O$40</f>
        <v>0.88</v>
      </c>
      <c r="BB44" s="180"/>
      <c r="BC44" s="243">
        <f t="shared" ref="BC44:BC47" si="88">BF36*BC$40/$O$40</f>
        <v>39.072000000000003</v>
      </c>
      <c r="BD44" s="243">
        <f t="shared" ref="BD44:BD47" si="89">BF36*BD$40/$O$40</f>
        <v>35.024000000000001</v>
      </c>
      <c r="BE44" s="243">
        <f t="shared" ref="BE44:BE47" si="90">BF36*BE$40/$O$40</f>
        <v>101.904</v>
      </c>
      <c r="BF44" s="180"/>
    </row>
    <row r="45" spans="1:58" s="147" customFormat="1" ht="36">
      <c r="A45" s="178"/>
      <c r="B45" s="242" t="s">
        <v>96</v>
      </c>
      <c r="C45" s="243">
        <f t="shared" si="50"/>
        <v>119.99391480730223</v>
      </c>
      <c r="D45" s="243">
        <f t="shared" si="51"/>
        <v>193.00608519269778</v>
      </c>
      <c r="E45" s="180"/>
      <c r="F45" s="243">
        <f t="shared" si="52"/>
        <v>127.1013039117352</v>
      </c>
      <c r="G45" s="243">
        <f t="shared" si="53"/>
        <v>192.89869608826478</v>
      </c>
      <c r="H45" s="180"/>
      <c r="I45" s="243">
        <f t="shared" si="54"/>
        <v>86.834170854271363</v>
      </c>
      <c r="J45" s="243">
        <f t="shared" si="55"/>
        <v>233.16582914572865</v>
      </c>
      <c r="K45" s="180"/>
      <c r="L45" s="243">
        <f t="shared" si="56"/>
        <v>39.04</v>
      </c>
      <c r="M45" s="243">
        <f t="shared" si="57"/>
        <v>16</v>
      </c>
      <c r="N45" s="243">
        <f t="shared" si="58"/>
        <v>264.95999999999998</v>
      </c>
      <c r="O45" s="180"/>
      <c r="P45" s="243">
        <f t="shared" si="59"/>
        <v>71.040000000000006</v>
      </c>
      <c r="Q45" s="243">
        <f t="shared" si="60"/>
        <v>161.6</v>
      </c>
      <c r="R45" s="243">
        <f t="shared" si="61"/>
        <v>87.36</v>
      </c>
      <c r="S45" s="180"/>
      <c r="T45" s="243">
        <f t="shared" si="62"/>
        <v>73.599999999999994</v>
      </c>
      <c r="U45" s="243">
        <f t="shared" si="63"/>
        <v>63.68</v>
      </c>
      <c r="V45" s="243">
        <f t="shared" si="64"/>
        <v>182.72</v>
      </c>
      <c r="W45" s="180"/>
      <c r="X45" s="243">
        <f t="shared" si="65"/>
        <v>10.88</v>
      </c>
      <c r="Y45" s="243">
        <f t="shared" si="66"/>
        <v>243.2</v>
      </c>
      <c r="Z45" s="243">
        <f t="shared" si="67"/>
        <v>40</v>
      </c>
      <c r="AA45" s="243">
        <f t="shared" si="68"/>
        <v>8.64</v>
      </c>
      <c r="AB45" s="243">
        <f t="shared" si="69"/>
        <v>5.44</v>
      </c>
      <c r="AC45" s="243">
        <f t="shared" si="70"/>
        <v>8.9600000000000009</v>
      </c>
      <c r="AD45" s="243">
        <f t="shared" si="71"/>
        <v>2.88</v>
      </c>
      <c r="AE45" s="180"/>
      <c r="AF45" s="243">
        <f t="shared" si="72"/>
        <v>8</v>
      </c>
      <c r="AG45" s="243">
        <f t="shared" si="73"/>
        <v>310.72000000000003</v>
      </c>
      <c r="AH45" s="243">
        <f t="shared" si="74"/>
        <v>1.28</v>
      </c>
      <c r="AI45" s="180"/>
      <c r="AJ45" s="243">
        <f t="shared" si="75"/>
        <v>17.28</v>
      </c>
      <c r="AK45" s="243">
        <f t="shared" si="76"/>
        <v>122.56</v>
      </c>
      <c r="AL45" s="243">
        <f t="shared" si="77"/>
        <v>180.16</v>
      </c>
      <c r="AM45" s="180"/>
      <c r="AN45" s="243">
        <f t="shared" si="78"/>
        <v>6.4</v>
      </c>
      <c r="AO45" s="243">
        <f t="shared" si="79"/>
        <v>281.92</v>
      </c>
      <c r="AP45" s="243">
        <f t="shared" si="80"/>
        <v>31.68</v>
      </c>
      <c r="AQ45" s="180"/>
      <c r="AR45" s="243">
        <f t="shared" si="81"/>
        <v>1.28</v>
      </c>
      <c r="AS45" s="243">
        <f t="shared" si="82"/>
        <v>315.52</v>
      </c>
      <c r="AT45" s="433">
        <f t="shared" si="83"/>
        <v>3.2</v>
      </c>
      <c r="AU45" s="433"/>
      <c r="AV45" s="433"/>
      <c r="AW45" s="180"/>
      <c r="AX45" s="243">
        <f t="shared" si="84"/>
        <v>23.04</v>
      </c>
      <c r="AY45" s="243">
        <f t="shared" si="85"/>
        <v>248.32</v>
      </c>
      <c r="AZ45" s="243">
        <f t="shared" si="86"/>
        <v>47.04</v>
      </c>
      <c r="BA45" s="243">
        <f t="shared" si="87"/>
        <v>1.6</v>
      </c>
      <c r="BB45" s="180"/>
      <c r="BC45" s="243">
        <f t="shared" si="88"/>
        <v>71.040000000000006</v>
      </c>
      <c r="BD45" s="243">
        <f t="shared" si="89"/>
        <v>63.68</v>
      </c>
      <c r="BE45" s="243">
        <f t="shared" si="90"/>
        <v>185.28</v>
      </c>
      <c r="BF45" s="180"/>
    </row>
    <row r="46" spans="1:58" s="147" customFormat="1" ht="36">
      <c r="A46" s="178"/>
      <c r="B46" s="242" t="s">
        <v>97</v>
      </c>
      <c r="C46" s="243">
        <f t="shared" si="50"/>
        <v>138.39553752535497</v>
      </c>
      <c r="D46" s="243">
        <f t="shared" si="51"/>
        <v>222.60446247464503</v>
      </c>
      <c r="E46" s="180"/>
      <c r="F46" s="243">
        <f t="shared" si="52"/>
        <v>144.97492477432297</v>
      </c>
      <c r="G46" s="243">
        <f t="shared" si="53"/>
        <v>220.02507522567703</v>
      </c>
      <c r="H46" s="180"/>
      <c r="I46" s="243">
        <f t="shared" si="54"/>
        <v>98.502512562814076</v>
      </c>
      <c r="J46" s="243">
        <f t="shared" si="55"/>
        <v>264.49748743718595</v>
      </c>
      <c r="K46" s="180"/>
      <c r="L46" s="243">
        <f t="shared" si="56"/>
        <v>44.53</v>
      </c>
      <c r="M46" s="243">
        <f t="shared" si="57"/>
        <v>18.25</v>
      </c>
      <c r="N46" s="243">
        <f t="shared" si="58"/>
        <v>302.22000000000003</v>
      </c>
      <c r="O46" s="180"/>
      <c r="P46" s="243">
        <f t="shared" si="59"/>
        <v>81.03</v>
      </c>
      <c r="Q46" s="243">
        <f t="shared" si="60"/>
        <v>184.32499999999999</v>
      </c>
      <c r="R46" s="243">
        <f t="shared" si="61"/>
        <v>99.644999999999996</v>
      </c>
      <c r="S46" s="180"/>
      <c r="T46" s="243">
        <f t="shared" si="62"/>
        <v>83.95</v>
      </c>
      <c r="U46" s="243">
        <f t="shared" si="63"/>
        <v>72.635000000000005</v>
      </c>
      <c r="V46" s="243">
        <f t="shared" si="64"/>
        <v>208.41499999999999</v>
      </c>
      <c r="W46" s="180"/>
      <c r="X46" s="243">
        <f t="shared" si="65"/>
        <v>12.41</v>
      </c>
      <c r="Y46" s="243">
        <f t="shared" si="66"/>
        <v>277.39999999999998</v>
      </c>
      <c r="Z46" s="243">
        <f t="shared" si="67"/>
        <v>45.625</v>
      </c>
      <c r="AA46" s="243">
        <f t="shared" si="68"/>
        <v>9.8550000000000004</v>
      </c>
      <c r="AB46" s="243">
        <f t="shared" si="69"/>
        <v>6.2050000000000001</v>
      </c>
      <c r="AC46" s="243">
        <f t="shared" si="70"/>
        <v>10.220000000000001</v>
      </c>
      <c r="AD46" s="243">
        <f t="shared" si="71"/>
        <v>3.2850000000000001</v>
      </c>
      <c r="AE46" s="180"/>
      <c r="AF46" s="243">
        <f t="shared" si="72"/>
        <v>9.125</v>
      </c>
      <c r="AG46" s="243">
        <f t="shared" si="73"/>
        <v>354.41500000000002</v>
      </c>
      <c r="AH46" s="243">
        <f t="shared" si="74"/>
        <v>1.46</v>
      </c>
      <c r="AI46" s="180"/>
      <c r="AJ46" s="243">
        <f t="shared" si="75"/>
        <v>19.71</v>
      </c>
      <c r="AK46" s="243">
        <f t="shared" si="76"/>
        <v>139.79499999999999</v>
      </c>
      <c r="AL46" s="243">
        <f t="shared" si="77"/>
        <v>205.495</v>
      </c>
      <c r="AM46" s="180"/>
      <c r="AN46" s="243">
        <f t="shared" si="78"/>
        <v>7.3</v>
      </c>
      <c r="AO46" s="243">
        <f t="shared" si="79"/>
        <v>321.565</v>
      </c>
      <c r="AP46" s="243">
        <f t="shared" si="80"/>
        <v>36.134999999999998</v>
      </c>
      <c r="AQ46" s="180"/>
      <c r="AR46" s="243">
        <f t="shared" si="81"/>
        <v>1.46</v>
      </c>
      <c r="AS46" s="243">
        <f t="shared" si="82"/>
        <v>359.89</v>
      </c>
      <c r="AT46" s="433">
        <f t="shared" si="83"/>
        <v>3.65</v>
      </c>
      <c r="AU46" s="433"/>
      <c r="AV46" s="433"/>
      <c r="AW46" s="180"/>
      <c r="AX46" s="243">
        <f t="shared" si="84"/>
        <v>26.28</v>
      </c>
      <c r="AY46" s="243">
        <f t="shared" si="85"/>
        <v>283.24</v>
      </c>
      <c r="AZ46" s="243">
        <f t="shared" si="86"/>
        <v>53.655000000000001</v>
      </c>
      <c r="BA46" s="243">
        <f t="shared" si="87"/>
        <v>1.825</v>
      </c>
      <c r="BB46" s="180"/>
      <c r="BC46" s="243">
        <f t="shared" si="88"/>
        <v>81.03</v>
      </c>
      <c r="BD46" s="243">
        <f t="shared" si="89"/>
        <v>72.635000000000005</v>
      </c>
      <c r="BE46" s="243">
        <f t="shared" si="90"/>
        <v>211.33500000000001</v>
      </c>
      <c r="BF46" s="180"/>
    </row>
    <row r="47" spans="1:58" s="147" customFormat="1" ht="24">
      <c r="A47" s="178"/>
      <c r="B47" s="242" t="s">
        <v>99</v>
      </c>
      <c r="C47" s="243">
        <f t="shared" si="50"/>
        <v>44.470588235294116</v>
      </c>
      <c r="D47" s="243">
        <f t="shared" si="51"/>
        <v>71.529411764705884</v>
      </c>
      <c r="E47" s="180"/>
      <c r="F47" s="243">
        <f t="shared" si="52"/>
        <v>45.677031093279837</v>
      </c>
      <c r="G47" s="243">
        <f t="shared" si="53"/>
        <v>69.322968906720163</v>
      </c>
      <c r="H47" s="180"/>
      <c r="I47" s="243">
        <f t="shared" si="54"/>
        <v>30.934673366834172</v>
      </c>
      <c r="J47" s="243">
        <f t="shared" si="55"/>
        <v>83.065326633165824</v>
      </c>
      <c r="K47" s="180"/>
      <c r="L47" s="243">
        <f t="shared" si="56"/>
        <v>14.273999999999999</v>
      </c>
      <c r="M47" s="243">
        <f t="shared" si="57"/>
        <v>5.85</v>
      </c>
      <c r="N47" s="243">
        <f t="shared" si="58"/>
        <v>96.876000000000005</v>
      </c>
      <c r="O47" s="180"/>
      <c r="P47" s="243">
        <f t="shared" si="59"/>
        <v>25.974</v>
      </c>
      <c r="Q47" s="243">
        <f t="shared" si="60"/>
        <v>59.085000000000001</v>
      </c>
      <c r="R47" s="243">
        <f t="shared" si="61"/>
        <v>31.940999999999999</v>
      </c>
      <c r="S47" s="180"/>
      <c r="T47" s="243">
        <f t="shared" si="62"/>
        <v>26.91</v>
      </c>
      <c r="U47" s="243">
        <f t="shared" si="63"/>
        <v>23.283000000000001</v>
      </c>
      <c r="V47" s="243">
        <f t="shared" si="64"/>
        <v>66.807000000000002</v>
      </c>
      <c r="W47" s="180"/>
      <c r="X47" s="243">
        <f t="shared" si="65"/>
        <v>3.9780000000000002</v>
      </c>
      <c r="Y47" s="243">
        <f t="shared" si="66"/>
        <v>88.92</v>
      </c>
      <c r="Z47" s="243">
        <f t="shared" si="67"/>
        <v>14.625</v>
      </c>
      <c r="AA47" s="243">
        <f t="shared" si="68"/>
        <v>3.1589999999999998</v>
      </c>
      <c r="AB47" s="243">
        <f t="shared" si="69"/>
        <v>1.9890000000000001</v>
      </c>
      <c r="AC47" s="243">
        <f t="shared" si="70"/>
        <v>3.2759999999999998</v>
      </c>
      <c r="AD47" s="243">
        <f t="shared" si="71"/>
        <v>1.0529999999999999</v>
      </c>
      <c r="AE47" s="180"/>
      <c r="AF47" s="243">
        <f t="shared" si="72"/>
        <v>2.9249999999999998</v>
      </c>
      <c r="AG47" s="243">
        <f t="shared" si="73"/>
        <v>113.607</v>
      </c>
      <c r="AH47" s="243">
        <f t="shared" si="74"/>
        <v>0.46800000000000003</v>
      </c>
      <c r="AI47" s="180"/>
      <c r="AJ47" s="243">
        <f t="shared" si="75"/>
        <v>6.3179999999999996</v>
      </c>
      <c r="AK47" s="243">
        <f t="shared" si="76"/>
        <v>44.811</v>
      </c>
      <c r="AL47" s="243">
        <f t="shared" si="77"/>
        <v>65.870999999999995</v>
      </c>
      <c r="AM47" s="180"/>
      <c r="AN47" s="243">
        <f t="shared" si="78"/>
        <v>2.34</v>
      </c>
      <c r="AO47" s="243">
        <f t="shared" si="79"/>
        <v>103.077</v>
      </c>
      <c r="AP47" s="243">
        <f t="shared" si="80"/>
        <v>11.583</v>
      </c>
      <c r="AQ47" s="180"/>
      <c r="AR47" s="243">
        <f t="shared" si="81"/>
        <v>0.46800000000000003</v>
      </c>
      <c r="AS47" s="243">
        <f t="shared" si="82"/>
        <v>115.36199999999999</v>
      </c>
      <c r="AT47" s="433">
        <f t="shared" si="83"/>
        <v>1.17</v>
      </c>
      <c r="AU47" s="433"/>
      <c r="AV47" s="433"/>
      <c r="AW47" s="180"/>
      <c r="AX47" s="243">
        <f t="shared" si="84"/>
        <v>8.4239999999999995</v>
      </c>
      <c r="AY47" s="243">
        <f t="shared" si="85"/>
        <v>90.792000000000002</v>
      </c>
      <c r="AZ47" s="243">
        <f t="shared" si="86"/>
        <v>17.199000000000002</v>
      </c>
      <c r="BA47" s="243">
        <f t="shared" si="87"/>
        <v>0.58499999999999996</v>
      </c>
      <c r="BB47" s="180"/>
      <c r="BC47" s="243">
        <f t="shared" si="88"/>
        <v>25.974</v>
      </c>
      <c r="BD47" s="243">
        <f t="shared" si="89"/>
        <v>23.283000000000001</v>
      </c>
      <c r="BE47" s="243">
        <f t="shared" si="90"/>
        <v>67.742999999999995</v>
      </c>
      <c r="BF47" s="180"/>
    </row>
    <row r="48" spans="1:58" s="147" customFormat="1">
      <c r="A48" s="157"/>
      <c r="B48" s="241"/>
      <c r="C48" s="180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2"/>
      <c r="O48" s="180"/>
      <c r="P48" s="180"/>
      <c r="Q48" s="182"/>
      <c r="R48" s="180"/>
      <c r="S48" s="180"/>
      <c r="T48" s="180"/>
      <c r="U48" s="180"/>
      <c r="V48" s="182"/>
      <c r="W48" s="180"/>
      <c r="X48" s="180"/>
      <c r="Y48" s="182"/>
      <c r="Z48" s="180"/>
      <c r="AA48" s="180"/>
      <c r="AB48" s="180"/>
      <c r="AC48" s="180"/>
      <c r="AD48" s="180"/>
      <c r="AE48" s="180"/>
      <c r="AF48" s="180"/>
      <c r="AG48" s="182"/>
      <c r="AH48" s="180"/>
      <c r="AI48" s="180"/>
      <c r="AJ48" s="180"/>
      <c r="AK48" s="182"/>
      <c r="AL48" s="180"/>
      <c r="AM48" s="180"/>
      <c r="AN48" s="180"/>
      <c r="AO48" s="182"/>
      <c r="AP48" s="180"/>
      <c r="AQ48" s="180"/>
      <c r="AR48" s="180"/>
      <c r="AS48" s="182"/>
      <c r="AT48" s="181"/>
      <c r="AU48" s="181"/>
      <c r="AV48" s="181"/>
      <c r="AW48" s="180"/>
      <c r="AX48" s="180"/>
      <c r="AY48" s="182"/>
      <c r="AZ48" s="180"/>
      <c r="BA48" s="180"/>
      <c r="BB48" s="180"/>
      <c r="BC48" s="180"/>
      <c r="BD48" s="182"/>
      <c r="BE48" s="180"/>
      <c r="BF48" s="180"/>
    </row>
    <row r="49" spans="1:59" s="287" customFormat="1">
      <c r="A49" s="280" t="s">
        <v>75</v>
      </c>
      <c r="B49" s="281">
        <f>CHITEST(C35:D39,C43:D47)</f>
        <v>1.5823671424857045E-25</v>
      </c>
      <c r="C49" s="282"/>
      <c r="D49" s="283"/>
      <c r="E49" s="284">
        <f>CHITEST(F35:G39,F43:G47)</f>
        <v>2.0362393509462468E-12</v>
      </c>
      <c r="F49" s="283"/>
      <c r="G49" s="283"/>
      <c r="H49" s="284">
        <f>CHITEST(I35:J39,I43:J47)</f>
        <v>2.3316496494836112E-2</v>
      </c>
      <c r="I49" s="283"/>
      <c r="J49" s="283"/>
      <c r="K49" s="284">
        <f>CHITEST(L35:N39,L43:N47)</f>
        <v>2.6073603620018378E-3</v>
      </c>
      <c r="L49" s="284"/>
      <c r="M49" s="284"/>
      <c r="N49" s="285"/>
      <c r="O49" s="284">
        <f>CHITEST(P35:R39,P43:R47)</f>
        <v>2.0025604146172722E-6</v>
      </c>
      <c r="P49" s="284"/>
      <c r="Q49" s="285"/>
      <c r="R49" s="284"/>
      <c r="S49" s="284">
        <f>CHITEST(T35:V39,T43:V47)</f>
        <v>1.7140691723484399E-12</v>
      </c>
      <c r="T49" s="284"/>
      <c r="U49" s="284"/>
      <c r="V49" s="285"/>
      <c r="W49" s="284">
        <f>CHITEST(X35:AD39,X43:AD47)</f>
        <v>1.5445905785952231E-4</v>
      </c>
      <c r="X49" s="284"/>
      <c r="Y49" s="285"/>
      <c r="Z49" s="284"/>
      <c r="AA49" s="284"/>
      <c r="AB49" s="284"/>
      <c r="AC49" s="284"/>
      <c r="AD49" s="284"/>
      <c r="AE49" s="284">
        <f>CHITEST(AF35:AH39,AF43:AH47)</f>
        <v>2.0152138967170804E-3</v>
      </c>
      <c r="AF49" s="284"/>
      <c r="AG49" s="285"/>
      <c r="AH49" s="284"/>
      <c r="AI49" s="284">
        <f>CHITEST(AJ35:AL39,AJ43:AL47)</f>
        <v>2.0241393384567286E-6</v>
      </c>
      <c r="AJ49" s="284"/>
      <c r="AK49" s="285"/>
      <c r="AL49" s="284"/>
      <c r="AM49" s="284">
        <f>CHITEST(AN35:AP39,AN43:AP47)</f>
        <v>0.17644873310681422</v>
      </c>
      <c r="AN49" s="284"/>
      <c r="AO49" s="285"/>
      <c r="AP49" s="284"/>
      <c r="AQ49" s="284">
        <f>CHITEST(AR35:AV39,AR43:AV47)</f>
        <v>0.55061211435818036</v>
      </c>
      <c r="AR49" s="284"/>
      <c r="AS49" s="285"/>
      <c r="AT49" s="284"/>
      <c r="AU49" s="284"/>
      <c r="AV49" s="284"/>
      <c r="AW49" s="284">
        <f>CHITEST(AX35:BA39,AX43:BA47)</f>
        <v>2.1811068043211146E-2</v>
      </c>
      <c r="AX49" s="284"/>
      <c r="AY49" s="285"/>
      <c r="AZ49" s="284"/>
      <c r="BA49" s="284"/>
      <c r="BB49" s="284">
        <f>CHITEST(BC35:BE39,BC43:BE47)</f>
        <v>2.680197685339364E-4</v>
      </c>
      <c r="BC49" s="284"/>
      <c r="BD49" s="285"/>
      <c r="BE49" s="284"/>
      <c r="BF49" s="284"/>
      <c r="BG49" s="286"/>
    </row>
    <row r="50" spans="1:59" s="147" customFormat="1">
      <c r="A50" s="178"/>
      <c r="B50" s="179"/>
      <c r="C50" s="180"/>
      <c r="D50" s="180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0"/>
      <c r="P50" s="180"/>
      <c r="Q50" s="180"/>
      <c r="R50" s="180"/>
      <c r="S50" s="180"/>
      <c r="T50" s="180"/>
      <c r="U50" s="180"/>
      <c r="V50" s="180"/>
      <c r="W50" s="180"/>
      <c r="X50" s="180"/>
      <c r="Y50" s="180"/>
      <c r="Z50" s="180"/>
      <c r="AA50" s="180"/>
      <c r="AB50" s="180"/>
      <c r="AC50" s="180"/>
      <c r="AD50" s="180"/>
      <c r="AE50" s="180"/>
      <c r="AF50" s="180"/>
      <c r="AG50" s="180"/>
      <c r="AH50" s="180"/>
      <c r="AI50" s="180"/>
      <c r="AJ50" s="180"/>
      <c r="AK50" s="180"/>
      <c r="AL50" s="180"/>
      <c r="AM50" s="180"/>
      <c r="AN50" s="180"/>
      <c r="AO50" s="180"/>
      <c r="AP50" s="180"/>
      <c r="AQ50" s="180"/>
      <c r="AR50" s="180"/>
      <c r="AS50" s="180"/>
      <c r="AT50" s="181"/>
      <c r="AU50" s="181"/>
      <c r="AV50" s="181"/>
      <c r="AW50" s="180"/>
      <c r="AX50" s="180"/>
      <c r="AY50" s="180"/>
      <c r="AZ50" s="180"/>
      <c r="BA50" s="180"/>
      <c r="BB50" s="180"/>
      <c r="BC50" s="180"/>
      <c r="BD50" s="180"/>
      <c r="BE50" s="180"/>
      <c r="BF50" s="180"/>
    </row>
    <row r="51" spans="1:59" s="147" customFormat="1">
      <c r="A51" s="1">
        <v>2013</v>
      </c>
      <c r="B51" s="2"/>
      <c r="C51" s="27"/>
      <c r="D51" s="180"/>
      <c r="E51" s="180"/>
      <c r="F51" s="180"/>
      <c r="G51" s="180"/>
      <c r="H51" s="180"/>
      <c r="I51" s="180"/>
      <c r="J51" s="180"/>
      <c r="K51" s="180"/>
      <c r="L51" s="180"/>
      <c r="M51" s="180"/>
      <c r="N51" s="182"/>
      <c r="O51" s="180"/>
      <c r="P51" s="180"/>
      <c r="Q51" s="182"/>
      <c r="R51" s="180"/>
      <c r="S51" s="180"/>
      <c r="T51" s="180"/>
      <c r="U51" s="180"/>
      <c r="V51" s="182"/>
      <c r="W51" s="180"/>
      <c r="X51" s="180"/>
      <c r="Y51" s="182"/>
      <c r="Z51" s="180"/>
      <c r="AA51" s="180"/>
      <c r="AB51" s="180"/>
      <c r="AC51" s="180"/>
      <c r="AD51" s="180"/>
      <c r="AE51" s="180"/>
      <c r="AF51" s="180"/>
      <c r="AG51" s="182"/>
      <c r="AH51" s="180"/>
      <c r="AI51" s="180"/>
      <c r="AJ51" s="180"/>
      <c r="AK51" s="182"/>
      <c r="AL51" s="180"/>
      <c r="AM51" s="180"/>
      <c r="AN51" s="180"/>
      <c r="AO51" s="182"/>
      <c r="AP51" s="180"/>
      <c r="AQ51" s="180"/>
      <c r="AR51" s="180"/>
      <c r="AS51" s="182"/>
      <c r="AT51" s="181"/>
      <c r="AU51" s="181"/>
      <c r="AV51" s="181"/>
      <c r="AW51" s="180"/>
      <c r="AX51" s="180"/>
      <c r="AY51" s="182"/>
      <c r="AZ51" s="180"/>
      <c r="BA51" s="180"/>
      <c r="BB51" s="180"/>
      <c r="BC51" s="180"/>
      <c r="BD51" s="182"/>
      <c r="BE51" s="180"/>
      <c r="BF51" s="180"/>
    </row>
    <row r="52" spans="1:59" s="147" customFormat="1">
      <c r="A52" s="1"/>
      <c r="B52" s="95" t="s">
        <v>90</v>
      </c>
      <c r="C52" s="2" t="s">
        <v>103</v>
      </c>
      <c r="D52" s="180"/>
      <c r="E52" s="180"/>
      <c r="F52" s="180"/>
      <c r="G52" s="180"/>
      <c r="H52" s="180"/>
      <c r="I52" s="180"/>
      <c r="J52" s="180"/>
      <c r="K52" s="180"/>
      <c r="L52" s="180"/>
      <c r="M52" s="180"/>
      <c r="N52" s="182"/>
      <c r="O52" s="180"/>
      <c r="P52" s="180"/>
      <c r="Q52" s="182"/>
      <c r="R52" s="180"/>
      <c r="S52" s="180"/>
      <c r="T52" s="180"/>
      <c r="U52" s="180"/>
      <c r="V52" s="182"/>
      <c r="W52" s="180"/>
      <c r="X52" s="180"/>
      <c r="Y52" s="182"/>
      <c r="Z52" s="180"/>
      <c r="AA52" s="180"/>
      <c r="AB52" s="180"/>
      <c r="AC52" s="180"/>
      <c r="AD52" s="180"/>
      <c r="AE52" s="180"/>
      <c r="AF52" s="180"/>
      <c r="AG52" s="182"/>
      <c r="AH52" s="180"/>
      <c r="AI52" s="180"/>
      <c r="AJ52" s="180"/>
      <c r="AK52" s="182"/>
      <c r="AL52" s="180"/>
      <c r="AM52" s="180"/>
      <c r="AN52" s="180"/>
      <c r="AO52" s="182"/>
      <c r="AP52" s="180"/>
      <c r="AQ52" s="180"/>
      <c r="AR52" s="180"/>
      <c r="AS52" s="182"/>
      <c r="AT52" s="181"/>
      <c r="AU52" s="181"/>
      <c r="AV52" s="181"/>
      <c r="AW52" s="180"/>
      <c r="AX52" s="180"/>
      <c r="AY52" s="182"/>
      <c r="AZ52" s="180"/>
      <c r="BA52" s="180"/>
      <c r="BB52" s="180"/>
      <c r="BC52" s="180"/>
      <c r="BD52" s="182"/>
      <c r="BE52" s="180"/>
      <c r="BF52" s="180"/>
    </row>
    <row r="53" spans="1:59" s="147" customFormat="1" ht="15.75" thickBot="1">
      <c r="A53" s="178"/>
      <c r="B53" s="179"/>
      <c r="C53" s="180"/>
      <c r="D53" s="180"/>
      <c r="E53" s="180"/>
      <c r="F53" s="180"/>
      <c r="G53" s="180"/>
      <c r="H53" s="180"/>
      <c r="I53" s="180"/>
      <c r="J53" s="180"/>
      <c r="K53" s="180"/>
      <c r="L53" s="180"/>
      <c r="M53" s="180"/>
      <c r="N53" s="182"/>
      <c r="O53" s="180"/>
      <c r="P53" s="180"/>
      <c r="Q53" s="182"/>
      <c r="R53" s="180"/>
      <c r="S53" s="180"/>
      <c r="T53" s="180"/>
      <c r="U53" s="180"/>
      <c r="V53" s="182"/>
      <c r="W53" s="180"/>
      <c r="X53" s="180"/>
      <c r="Y53" s="182"/>
      <c r="Z53" s="180"/>
      <c r="AA53" s="180"/>
      <c r="AB53" s="180"/>
      <c r="AC53" s="180"/>
      <c r="AD53" s="180"/>
      <c r="AE53" s="180"/>
      <c r="AF53" s="180"/>
      <c r="AG53" s="182"/>
      <c r="AH53" s="180"/>
      <c r="AI53" s="180"/>
      <c r="AJ53" s="180"/>
      <c r="AK53" s="182"/>
      <c r="AL53" s="180"/>
      <c r="AM53" s="180"/>
      <c r="AN53" s="180"/>
      <c r="AO53" s="182"/>
      <c r="AP53" s="180"/>
      <c r="AQ53" s="180"/>
      <c r="AR53" s="180"/>
      <c r="AS53" s="182"/>
      <c r="AT53" s="181"/>
      <c r="AU53" s="181"/>
      <c r="AV53" s="181"/>
      <c r="AW53" s="180"/>
      <c r="AX53" s="180"/>
      <c r="AY53" s="182"/>
      <c r="AZ53" s="180"/>
      <c r="BA53" s="180"/>
      <c r="BB53" s="180"/>
      <c r="BC53" s="180"/>
      <c r="BD53" s="182"/>
      <c r="BE53" s="180"/>
      <c r="BF53" s="180"/>
    </row>
    <row r="54" spans="1:59" s="147" customFormat="1" ht="39" customHeight="1" thickTop="1">
      <c r="A54" s="448"/>
      <c r="B54" s="449"/>
      <c r="C54" s="358" t="s">
        <v>1</v>
      </c>
      <c r="D54" s="359"/>
      <c r="E54" s="360"/>
      <c r="F54" s="361" t="s">
        <v>2</v>
      </c>
      <c r="G54" s="359"/>
      <c r="H54" s="360"/>
      <c r="I54" s="361" t="s">
        <v>43</v>
      </c>
      <c r="J54" s="359"/>
      <c r="K54" s="360"/>
      <c r="L54" s="362" t="s">
        <v>44</v>
      </c>
      <c r="M54" s="363"/>
      <c r="N54" s="363"/>
      <c r="O54" s="364"/>
      <c r="P54" s="372" t="s">
        <v>45</v>
      </c>
      <c r="Q54" s="373"/>
      <c r="R54" s="373"/>
      <c r="S54" s="374"/>
      <c r="T54" s="365" t="s">
        <v>46</v>
      </c>
      <c r="U54" s="359"/>
      <c r="V54" s="359"/>
      <c r="W54" s="360"/>
      <c r="X54" s="365" t="s">
        <v>47</v>
      </c>
      <c r="Y54" s="366"/>
      <c r="Z54" s="366"/>
      <c r="AA54" s="366"/>
      <c r="AB54" s="366"/>
      <c r="AC54" s="366"/>
      <c r="AD54" s="366"/>
      <c r="AE54" s="367"/>
      <c r="AF54" s="375" t="s">
        <v>48</v>
      </c>
      <c r="AG54" s="375"/>
      <c r="AH54" s="375"/>
      <c r="AI54" s="375"/>
      <c r="AJ54" s="376" t="s">
        <v>49</v>
      </c>
      <c r="AK54" s="366"/>
      <c r="AL54" s="366"/>
      <c r="AM54" s="367"/>
      <c r="AN54" s="365" t="s">
        <v>50</v>
      </c>
      <c r="AO54" s="366"/>
      <c r="AP54" s="366"/>
      <c r="AQ54" s="367"/>
      <c r="AR54" s="365" t="s">
        <v>51</v>
      </c>
      <c r="AS54" s="434"/>
      <c r="AT54" s="434"/>
      <c r="AU54" s="434"/>
      <c r="AV54" s="434"/>
      <c r="AW54" s="435"/>
      <c r="AX54" s="365" t="s">
        <v>52</v>
      </c>
      <c r="AY54" s="366"/>
      <c r="AZ54" s="366"/>
      <c r="BA54" s="366"/>
      <c r="BB54" s="367"/>
      <c r="BC54" s="365" t="s">
        <v>53</v>
      </c>
      <c r="BD54" s="366"/>
      <c r="BE54" s="366"/>
      <c r="BF54" s="368"/>
    </row>
    <row r="55" spans="1:59" s="147" customFormat="1" ht="72.75">
      <c r="A55" s="450"/>
      <c r="B55" s="451"/>
      <c r="C55" s="145" t="s">
        <v>15</v>
      </c>
      <c r="D55" s="31" t="s">
        <v>16</v>
      </c>
      <c r="E55" s="31" t="s">
        <v>14</v>
      </c>
      <c r="F55" s="31" t="s">
        <v>15</v>
      </c>
      <c r="G55" s="31" t="s">
        <v>16</v>
      </c>
      <c r="H55" s="31" t="s">
        <v>14</v>
      </c>
      <c r="I55" s="31" t="s">
        <v>15</v>
      </c>
      <c r="J55" s="31" t="s">
        <v>16</v>
      </c>
      <c r="K55" s="31" t="s">
        <v>14</v>
      </c>
      <c r="L55" s="31" t="s">
        <v>54</v>
      </c>
      <c r="M55" s="31" t="s">
        <v>15</v>
      </c>
      <c r="N55" s="5" t="s">
        <v>16</v>
      </c>
      <c r="O55" s="31" t="s">
        <v>14</v>
      </c>
      <c r="P55" s="31" t="s">
        <v>54</v>
      </c>
      <c r="Q55" s="5" t="s">
        <v>15</v>
      </c>
      <c r="R55" s="31" t="s">
        <v>16</v>
      </c>
      <c r="S55" s="31" t="s">
        <v>14</v>
      </c>
      <c r="T55" s="31" t="s">
        <v>54</v>
      </c>
      <c r="U55" s="31" t="s">
        <v>15</v>
      </c>
      <c r="V55" s="5" t="s">
        <v>16</v>
      </c>
      <c r="W55" s="31" t="s">
        <v>14</v>
      </c>
      <c r="X55" s="31" t="s">
        <v>54</v>
      </c>
      <c r="Y55" s="5" t="s">
        <v>55</v>
      </c>
      <c r="Z55" s="31" t="s">
        <v>56</v>
      </c>
      <c r="AA55" s="31" t="s">
        <v>57</v>
      </c>
      <c r="AB55" s="31" t="s">
        <v>58</v>
      </c>
      <c r="AC55" s="31" t="s">
        <v>59</v>
      </c>
      <c r="AD55" s="31" t="s">
        <v>60</v>
      </c>
      <c r="AE55" s="31" t="s">
        <v>14</v>
      </c>
      <c r="AF55" s="31" t="s">
        <v>54</v>
      </c>
      <c r="AG55" s="5" t="s">
        <v>24</v>
      </c>
      <c r="AH55" s="4" t="s">
        <v>25</v>
      </c>
      <c r="AI55" s="31" t="s">
        <v>14</v>
      </c>
      <c r="AJ55" s="31" t="s">
        <v>54</v>
      </c>
      <c r="AK55" s="5" t="s">
        <v>57</v>
      </c>
      <c r="AL55" s="31" t="s">
        <v>25</v>
      </c>
      <c r="AM55" s="31" t="s">
        <v>14</v>
      </c>
      <c r="AN55" s="31" t="s">
        <v>54</v>
      </c>
      <c r="AO55" s="5" t="s">
        <v>61</v>
      </c>
      <c r="AP55" s="4" t="s">
        <v>25</v>
      </c>
      <c r="AQ55" s="31" t="s">
        <v>14</v>
      </c>
      <c r="AR55" s="31" t="s">
        <v>54</v>
      </c>
      <c r="AS55" s="5" t="s">
        <v>62</v>
      </c>
      <c r="AT55" s="369" t="s">
        <v>60</v>
      </c>
      <c r="AU55" s="370"/>
      <c r="AV55" s="371"/>
      <c r="AW55" s="31" t="s">
        <v>14</v>
      </c>
      <c r="AX55" s="31" t="s">
        <v>54</v>
      </c>
      <c r="AY55" s="5" t="s">
        <v>63</v>
      </c>
      <c r="AZ55" s="31" t="s">
        <v>64</v>
      </c>
      <c r="BA55" s="31" t="s">
        <v>60</v>
      </c>
      <c r="BB55" s="31" t="s">
        <v>14</v>
      </c>
      <c r="BC55" s="31" t="s">
        <v>54</v>
      </c>
      <c r="BD55" s="5" t="s">
        <v>15</v>
      </c>
      <c r="BE55" s="31" t="s">
        <v>16</v>
      </c>
      <c r="BF55" s="32" t="s">
        <v>14</v>
      </c>
    </row>
    <row r="56" spans="1:59" s="147" customFormat="1" ht="15.75" thickBot="1">
      <c r="A56" s="452"/>
      <c r="B56" s="453"/>
      <c r="C56" s="146" t="s">
        <v>35</v>
      </c>
      <c r="D56" s="33" t="s">
        <v>35</v>
      </c>
      <c r="E56" s="33" t="s">
        <v>35</v>
      </c>
      <c r="F56" s="33" t="s">
        <v>35</v>
      </c>
      <c r="G56" s="33" t="s">
        <v>35</v>
      </c>
      <c r="H56" s="33" t="s">
        <v>35</v>
      </c>
      <c r="I56" s="33" t="s">
        <v>35</v>
      </c>
      <c r="J56" s="33" t="s">
        <v>35</v>
      </c>
      <c r="K56" s="33" t="s">
        <v>35</v>
      </c>
      <c r="L56" s="33" t="s">
        <v>35</v>
      </c>
      <c r="M56" s="33" t="s">
        <v>35</v>
      </c>
      <c r="N56" s="165" t="s">
        <v>35</v>
      </c>
      <c r="O56" s="33" t="s">
        <v>35</v>
      </c>
      <c r="P56" s="33" t="s">
        <v>35</v>
      </c>
      <c r="Q56" s="165" t="s">
        <v>35</v>
      </c>
      <c r="R56" s="33" t="s">
        <v>35</v>
      </c>
      <c r="S56" s="33" t="s">
        <v>35</v>
      </c>
      <c r="T56" s="33" t="s">
        <v>35</v>
      </c>
      <c r="U56" s="33" t="s">
        <v>35</v>
      </c>
      <c r="V56" s="165" t="s">
        <v>35</v>
      </c>
      <c r="W56" s="33" t="s">
        <v>35</v>
      </c>
      <c r="X56" s="33" t="s">
        <v>35</v>
      </c>
      <c r="Y56" s="165" t="s">
        <v>35</v>
      </c>
      <c r="Z56" s="33" t="s">
        <v>35</v>
      </c>
      <c r="AA56" s="33" t="s">
        <v>35</v>
      </c>
      <c r="AB56" s="33" t="s">
        <v>35</v>
      </c>
      <c r="AC56" s="33" t="s">
        <v>35</v>
      </c>
      <c r="AD56" s="33" t="s">
        <v>35</v>
      </c>
      <c r="AE56" s="33" t="s">
        <v>35</v>
      </c>
      <c r="AF56" s="33" t="s">
        <v>35</v>
      </c>
      <c r="AG56" s="165" t="s">
        <v>35</v>
      </c>
      <c r="AH56" s="33" t="s">
        <v>35</v>
      </c>
      <c r="AI56" s="33" t="s">
        <v>35</v>
      </c>
      <c r="AJ56" s="33" t="s">
        <v>35</v>
      </c>
      <c r="AK56" s="165" t="s">
        <v>35</v>
      </c>
      <c r="AL56" s="33" t="s">
        <v>35</v>
      </c>
      <c r="AM56" s="33" t="s">
        <v>35</v>
      </c>
      <c r="AN56" s="33" t="s">
        <v>35</v>
      </c>
      <c r="AO56" s="165" t="s">
        <v>35</v>
      </c>
      <c r="AP56" s="9" t="s">
        <v>35</v>
      </c>
      <c r="AQ56" s="33" t="s">
        <v>35</v>
      </c>
      <c r="AR56" s="33" t="s">
        <v>35</v>
      </c>
      <c r="AS56" s="165" t="s">
        <v>35</v>
      </c>
      <c r="AT56" s="337" t="s">
        <v>35</v>
      </c>
      <c r="AU56" s="338"/>
      <c r="AV56" s="339"/>
      <c r="AW56" s="33" t="s">
        <v>35</v>
      </c>
      <c r="AX56" s="33" t="s">
        <v>35</v>
      </c>
      <c r="AY56" s="165" t="s">
        <v>35</v>
      </c>
      <c r="AZ56" s="33" t="s">
        <v>35</v>
      </c>
      <c r="BA56" s="33" t="s">
        <v>35</v>
      </c>
      <c r="BB56" s="33" t="s">
        <v>35</v>
      </c>
      <c r="BC56" s="33" t="s">
        <v>35</v>
      </c>
      <c r="BD56" s="165" t="s">
        <v>35</v>
      </c>
      <c r="BE56" s="33" t="s">
        <v>35</v>
      </c>
      <c r="BF56" s="34" t="s">
        <v>35</v>
      </c>
    </row>
    <row r="57" spans="1:59" s="147" customFormat="1" ht="24.75" thickTop="1">
      <c r="A57" s="436" t="s">
        <v>101</v>
      </c>
      <c r="B57" s="166" t="s">
        <v>94</v>
      </c>
      <c r="C57" s="183">
        <v>0.92647058800000004</v>
      </c>
      <c r="D57" s="183">
        <v>5.9033008879999995</v>
      </c>
      <c r="E57" s="183">
        <f>C57+D57</f>
        <v>6.8297714759999995</v>
      </c>
      <c r="F57" s="183">
        <v>0.92647058800000004</v>
      </c>
      <c r="G57" s="183">
        <v>5.9033008879999995</v>
      </c>
      <c r="H57" s="183">
        <f>F57+G57</f>
        <v>6.8297714759999995</v>
      </c>
      <c r="I57" s="183">
        <v>0.92647058800000004</v>
      </c>
      <c r="J57" s="183">
        <v>5.9033008879999995</v>
      </c>
      <c r="K57" s="183">
        <f>I57+J57</f>
        <v>6.8297714759999995</v>
      </c>
      <c r="L57" s="183">
        <v>1.8529411760000001</v>
      </c>
      <c r="M57" s="183">
        <v>0</v>
      </c>
      <c r="N57" s="169">
        <v>4.9768302999999996</v>
      </c>
      <c r="O57" s="183">
        <v>6.8297714759999995</v>
      </c>
      <c r="P57" s="183">
        <v>4.0503597119999997</v>
      </c>
      <c r="Q57" s="169">
        <v>1.8529411760000001</v>
      </c>
      <c r="R57" s="183">
        <v>0.92647058800000004</v>
      </c>
      <c r="S57" s="183">
        <v>6.8297714759999995</v>
      </c>
      <c r="T57" s="183">
        <v>0</v>
      </c>
      <c r="U57" s="183">
        <v>4.9768302999999996</v>
      </c>
      <c r="V57" s="169">
        <v>1.8529411760000001</v>
      </c>
      <c r="W57" s="183">
        <v>6.8297714759999995</v>
      </c>
      <c r="X57" s="183">
        <v>0</v>
      </c>
      <c r="Y57" s="169">
        <v>5.9033008879999995</v>
      </c>
      <c r="Z57" s="183">
        <v>0.92647058800000004</v>
      </c>
      <c r="AA57" s="183">
        <v>0</v>
      </c>
      <c r="AB57" s="183">
        <v>0</v>
      </c>
      <c r="AC57" s="183">
        <v>0</v>
      </c>
      <c r="AD57" s="183">
        <v>0</v>
      </c>
      <c r="AE57" s="183">
        <v>6.8297714759999995</v>
      </c>
      <c r="AF57" s="183">
        <v>0</v>
      </c>
      <c r="AG57" s="169">
        <v>6.8297714759999995</v>
      </c>
      <c r="AH57" s="183">
        <v>0</v>
      </c>
      <c r="AI57" s="183">
        <v>6.8297714759999995</v>
      </c>
      <c r="AJ57" s="183">
        <v>0</v>
      </c>
      <c r="AK57" s="169">
        <v>0</v>
      </c>
      <c r="AL57" s="183">
        <v>6.8297714759999995</v>
      </c>
      <c r="AM57" s="183">
        <v>6.8297714759999995</v>
      </c>
      <c r="AN57" s="183">
        <v>0</v>
      </c>
      <c r="AO57" s="169">
        <v>6.8297714759999995</v>
      </c>
      <c r="AP57" s="183">
        <v>0</v>
      </c>
      <c r="AQ57" s="183">
        <v>6.8297714759999995</v>
      </c>
      <c r="AR57" s="183">
        <v>0</v>
      </c>
      <c r="AS57" s="169">
        <v>6.8297714759999995</v>
      </c>
      <c r="AT57" s="439">
        <v>0</v>
      </c>
      <c r="AU57" s="440"/>
      <c r="AV57" s="441"/>
      <c r="AW57" s="183">
        <v>6.8297714759999995</v>
      </c>
      <c r="AX57" s="183">
        <v>0</v>
      </c>
      <c r="AY57" s="169">
        <v>5.9033008879999995</v>
      </c>
      <c r="AZ57" s="183">
        <v>0.92647058800000004</v>
      </c>
      <c r="BA57" s="183">
        <v>0</v>
      </c>
      <c r="BB57" s="183">
        <v>6.8297714759999995</v>
      </c>
      <c r="BC57" s="183">
        <v>4.0503597119999997</v>
      </c>
      <c r="BD57" s="169">
        <v>0.92647058800000004</v>
      </c>
      <c r="BE57" s="183">
        <v>1.8529411760000001</v>
      </c>
      <c r="BF57" s="184">
        <v>6.8297714759999995</v>
      </c>
    </row>
    <row r="58" spans="1:59" s="147" customFormat="1" ht="36">
      <c r="A58" s="437"/>
      <c r="B58" s="171" t="s">
        <v>95</v>
      </c>
      <c r="C58" s="185">
        <v>33.461707212000015</v>
      </c>
      <c r="D58" s="185">
        <v>83.513314530000045</v>
      </c>
      <c r="E58" s="185">
        <f t="shared" ref="E58:E62" si="91">C58+D58</f>
        <v>116.97502174200005</v>
      </c>
      <c r="F58" s="185">
        <v>26.63193573600001</v>
      </c>
      <c r="G58" s="185">
        <v>94.393445718000038</v>
      </c>
      <c r="H58" s="185">
        <f t="shared" ref="H58:H62" si="92">F58+G58</f>
        <v>121.02538145400004</v>
      </c>
      <c r="I58" s="185">
        <v>34.130270918000008</v>
      </c>
      <c r="J58" s="185">
        <v>86.895110536000033</v>
      </c>
      <c r="K58" s="185">
        <f t="shared" ref="K58:K62" si="93">I58+J58</f>
        <v>121.02538145400004</v>
      </c>
      <c r="L58" s="185">
        <v>13.057158710000003</v>
      </c>
      <c r="M58" s="185">
        <v>7.7562420639999994</v>
      </c>
      <c r="N58" s="169">
        <v>100.21198068000004</v>
      </c>
      <c r="O58" s="185">
        <v>121.02538145400005</v>
      </c>
      <c r="P58" s="185">
        <v>25.36098778800001</v>
      </c>
      <c r="Q58" s="169">
        <v>59.50984516800002</v>
      </c>
      <c r="R58" s="185">
        <v>36.154548498000018</v>
      </c>
      <c r="S58" s="185">
        <v>121.02538145400005</v>
      </c>
      <c r="T58" s="185">
        <v>34.301607322000017</v>
      </c>
      <c r="U58" s="185">
        <v>32.706573028000015</v>
      </c>
      <c r="V58" s="169">
        <v>54.01720110400003</v>
      </c>
      <c r="W58" s="185">
        <v>121.02538145400005</v>
      </c>
      <c r="X58" s="185">
        <v>10.622224306</v>
      </c>
      <c r="Y58" s="169">
        <v>76.941449936000041</v>
      </c>
      <c r="Z58" s="185">
        <v>7.4983351819999999</v>
      </c>
      <c r="AA58" s="185">
        <v>10.364317424000001</v>
      </c>
      <c r="AB58" s="185">
        <v>5.9033008879999995</v>
      </c>
      <c r="AC58" s="185">
        <v>5.6453940060000001</v>
      </c>
      <c r="AD58" s="185">
        <v>4.0503597119999997</v>
      </c>
      <c r="AE58" s="185">
        <v>121.02538145400005</v>
      </c>
      <c r="AF58" s="185">
        <v>13.488206548000001</v>
      </c>
      <c r="AG58" s="169">
        <v>107.53717490600005</v>
      </c>
      <c r="AH58" s="185">
        <v>0</v>
      </c>
      <c r="AI58" s="185">
        <v>121.02538145400005</v>
      </c>
      <c r="AJ58" s="185">
        <v>9.6091832400000001</v>
      </c>
      <c r="AK58" s="169">
        <v>39.775664924000012</v>
      </c>
      <c r="AL58" s="185">
        <v>71.640533290000036</v>
      </c>
      <c r="AM58" s="185">
        <v>121.02538145400005</v>
      </c>
      <c r="AN58" s="185">
        <v>1.8529411760000001</v>
      </c>
      <c r="AO58" s="169">
        <v>93.122497770000052</v>
      </c>
      <c r="AP58" s="185">
        <v>26.049942508000008</v>
      </c>
      <c r="AQ58" s="185">
        <v>121.02538145400005</v>
      </c>
      <c r="AR58" s="185">
        <v>0</v>
      </c>
      <c r="AS58" s="169">
        <v>121.02538145400005</v>
      </c>
      <c r="AT58" s="442">
        <v>0</v>
      </c>
      <c r="AU58" s="443"/>
      <c r="AV58" s="444"/>
      <c r="AW58" s="185">
        <v>121.02538145400005</v>
      </c>
      <c r="AX58" s="185">
        <v>7.4117647040000003</v>
      </c>
      <c r="AY58" s="169">
        <v>94.480016196000037</v>
      </c>
      <c r="AZ58" s="185">
        <v>19.133600554000001</v>
      </c>
      <c r="BA58" s="185">
        <v>0</v>
      </c>
      <c r="BB58" s="185">
        <v>121.02538145400005</v>
      </c>
      <c r="BC58" s="185">
        <v>30.079911206000013</v>
      </c>
      <c r="BD58" s="169">
        <v>32.124579800000006</v>
      </c>
      <c r="BE58" s="185">
        <v>58.820890448000036</v>
      </c>
      <c r="BF58" s="186">
        <v>121.02538145400005</v>
      </c>
    </row>
    <row r="59" spans="1:59" s="147" customFormat="1" ht="36">
      <c r="A59" s="437"/>
      <c r="B59" s="171" t="s">
        <v>96</v>
      </c>
      <c r="C59" s="185">
        <v>123.60805937800005</v>
      </c>
      <c r="D59" s="185">
        <v>263.29200964999995</v>
      </c>
      <c r="E59" s="185">
        <f t="shared" si="91"/>
        <v>386.90006902800002</v>
      </c>
      <c r="F59" s="185">
        <v>183.72209334000007</v>
      </c>
      <c r="G59" s="185">
        <v>205.95738745200009</v>
      </c>
      <c r="H59" s="185">
        <f t="shared" si="92"/>
        <v>389.67948079200016</v>
      </c>
      <c r="I59" s="185">
        <v>100.42409911200004</v>
      </c>
      <c r="J59" s="185">
        <v>289.25538167999991</v>
      </c>
      <c r="K59" s="185">
        <f t="shared" si="93"/>
        <v>389.67948079199994</v>
      </c>
      <c r="L59" s="185">
        <v>58.24070177200003</v>
      </c>
      <c r="M59" s="185">
        <v>11.462124416000002</v>
      </c>
      <c r="N59" s="169">
        <v>319.97665460399941</v>
      </c>
      <c r="O59" s="185">
        <v>389.67948079199863</v>
      </c>
      <c r="P59" s="185">
        <v>87.003876580000025</v>
      </c>
      <c r="Q59" s="169">
        <v>196.86401797600007</v>
      </c>
      <c r="R59" s="185">
        <v>105.81158623600004</v>
      </c>
      <c r="S59" s="185">
        <v>389.67948079199863</v>
      </c>
      <c r="T59" s="185">
        <v>99.889698886000033</v>
      </c>
      <c r="U59" s="185">
        <v>99.602785464000036</v>
      </c>
      <c r="V59" s="169">
        <v>190.18699644200009</v>
      </c>
      <c r="W59" s="185">
        <v>389.67948079199863</v>
      </c>
      <c r="X59" s="185">
        <v>6.571864594</v>
      </c>
      <c r="Y59" s="169">
        <v>309.83126658599974</v>
      </c>
      <c r="Z59" s="185">
        <v>42.488897224000013</v>
      </c>
      <c r="AA59" s="185">
        <v>10.880131188000002</v>
      </c>
      <c r="AB59" s="185">
        <v>4.0503597119999997</v>
      </c>
      <c r="AC59" s="185">
        <v>7.7562420639999994</v>
      </c>
      <c r="AD59" s="185">
        <v>8.1007194239999993</v>
      </c>
      <c r="AE59" s="185">
        <v>389.67948079199863</v>
      </c>
      <c r="AF59" s="185">
        <v>1.8529411760000001</v>
      </c>
      <c r="AG59" s="169">
        <v>387.82653961599868</v>
      </c>
      <c r="AH59" s="185">
        <v>0</v>
      </c>
      <c r="AI59" s="185">
        <v>389.67948079199863</v>
      </c>
      <c r="AJ59" s="185">
        <v>21.913012318000007</v>
      </c>
      <c r="AK59" s="169">
        <v>158.51385549400007</v>
      </c>
      <c r="AL59" s="185">
        <v>209.25261298000009</v>
      </c>
      <c r="AM59" s="185">
        <v>389.67948079199863</v>
      </c>
      <c r="AN59" s="185">
        <v>4.9768302999999996</v>
      </c>
      <c r="AO59" s="169">
        <v>351.47845914799882</v>
      </c>
      <c r="AP59" s="185">
        <v>33.224191344000005</v>
      </c>
      <c r="AQ59" s="185">
        <v>389.67948079199863</v>
      </c>
      <c r="AR59" s="185">
        <v>0</v>
      </c>
      <c r="AS59" s="169">
        <v>373.99385570799876</v>
      </c>
      <c r="AT59" s="442">
        <v>15.685625084</v>
      </c>
      <c r="AU59" s="443"/>
      <c r="AV59" s="444"/>
      <c r="AW59" s="185">
        <v>389.67948079199863</v>
      </c>
      <c r="AX59" s="185">
        <v>19.973500664000007</v>
      </c>
      <c r="AY59" s="169">
        <v>311.78936470199955</v>
      </c>
      <c r="AZ59" s="185">
        <v>57.916615426000021</v>
      </c>
      <c r="BA59" s="185">
        <v>0</v>
      </c>
      <c r="BB59" s="185">
        <v>389.67948079199863</v>
      </c>
      <c r="BC59" s="185">
        <v>123.84737979800005</v>
      </c>
      <c r="BD59" s="169">
        <v>72.17673806800002</v>
      </c>
      <c r="BE59" s="185">
        <v>193.65536292600009</v>
      </c>
      <c r="BF59" s="186">
        <v>389.67948079199863</v>
      </c>
    </row>
    <row r="60" spans="1:59" s="147" customFormat="1" ht="36">
      <c r="A60" s="437"/>
      <c r="B60" s="171" t="s">
        <v>97</v>
      </c>
      <c r="C60" s="185">
        <v>254.4125631580001</v>
      </c>
      <c r="D60" s="185">
        <v>271.15701775799999</v>
      </c>
      <c r="E60" s="185">
        <f t="shared" si="91"/>
        <v>525.56958091600006</v>
      </c>
      <c r="F60" s="185">
        <v>225.13357458600009</v>
      </c>
      <c r="G60" s="185">
        <v>304.48636604199976</v>
      </c>
      <c r="H60" s="185">
        <f t="shared" si="92"/>
        <v>529.61994062799988</v>
      </c>
      <c r="I60" s="185">
        <v>131.53744239800005</v>
      </c>
      <c r="J60" s="185">
        <v>398.08249822999869</v>
      </c>
      <c r="K60" s="185">
        <f t="shared" si="93"/>
        <v>529.61994062799874</v>
      </c>
      <c r="L60" s="185">
        <v>55.223774140000017</v>
      </c>
      <c r="M60" s="185">
        <v>26.823663154000002</v>
      </c>
      <c r="N60" s="169">
        <v>447.5725033339981</v>
      </c>
      <c r="O60" s="185">
        <v>529.61994062799749</v>
      </c>
      <c r="P60" s="185">
        <v>86.956283578000026</v>
      </c>
      <c r="Q60" s="169">
        <v>323.96444395599985</v>
      </c>
      <c r="R60" s="185">
        <v>118.69921309400004</v>
      </c>
      <c r="S60" s="185">
        <v>529.61994062799749</v>
      </c>
      <c r="T60" s="185">
        <v>77.06880244200002</v>
      </c>
      <c r="U60" s="185">
        <v>94.54118923800003</v>
      </c>
      <c r="V60" s="169">
        <v>358.00994894799965</v>
      </c>
      <c r="W60" s="185">
        <v>529.61994062799749</v>
      </c>
      <c r="X60" s="185">
        <v>9.6957537179999989</v>
      </c>
      <c r="Y60" s="169">
        <v>382.48163907199898</v>
      </c>
      <c r="Z60" s="185">
        <v>80.62373940400002</v>
      </c>
      <c r="AA60" s="185">
        <v>27.731547280000001</v>
      </c>
      <c r="AB60" s="185">
        <v>15.341147724000002</v>
      </c>
      <c r="AC60" s="185">
        <v>9.6957537179999989</v>
      </c>
      <c r="AD60" s="185">
        <v>4.0503597119999997</v>
      </c>
      <c r="AE60" s="185">
        <v>529.61994062799749</v>
      </c>
      <c r="AF60" s="185">
        <v>8.1007194239999993</v>
      </c>
      <c r="AG60" s="169">
        <v>521.51922120399752</v>
      </c>
      <c r="AH60" s="185">
        <v>0</v>
      </c>
      <c r="AI60" s="185">
        <v>529.61994062799749</v>
      </c>
      <c r="AJ60" s="185">
        <v>17.022752496000003</v>
      </c>
      <c r="AK60" s="169">
        <v>225.47805194600011</v>
      </c>
      <c r="AL60" s="185">
        <v>287.11913618600011</v>
      </c>
      <c r="AM60" s="185">
        <v>529.61994062799749</v>
      </c>
      <c r="AN60" s="185">
        <v>12.56173596</v>
      </c>
      <c r="AO60" s="169">
        <v>455.17599545599774</v>
      </c>
      <c r="AP60" s="185">
        <v>61.882209212000021</v>
      </c>
      <c r="AQ60" s="185">
        <v>529.61994062799749</v>
      </c>
      <c r="AR60" s="185">
        <v>0</v>
      </c>
      <c r="AS60" s="169">
        <v>524.90101720999746</v>
      </c>
      <c r="AT60" s="442">
        <v>4.7189234180000001</v>
      </c>
      <c r="AU60" s="443"/>
      <c r="AV60" s="444"/>
      <c r="AW60" s="185">
        <v>529.61994062799749</v>
      </c>
      <c r="AX60" s="185">
        <v>29.345168036000004</v>
      </c>
      <c r="AY60" s="169">
        <v>424.90616138399866</v>
      </c>
      <c r="AZ60" s="185">
        <v>66.341421196000027</v>
      </c>
      <c r="BA60" s="185">
        <v>9.0271900120000002</v>
      </c>
      <c r="BB60" s="185">
        <v>529.61994062799749</v>
      </c>
      <c r="BC60" s="185">
        <v>102.17368790000003</v>
      </c>
      <c r="BD60" s="169">
        <v>109.32073474800004</v>
      </c>
      <c r="BE60" s="185">
        <v>318.12551797999976</v>
      </c>
      <c r="BF60" s="186">
        <v>529.61994062799749</v>
      </c>
    </row>
    <row r="61" spans="1:59" s="147" customFormat="1" ht="24">
      <c r="A61" s="437"/>
      <c r="B61" s="171" t="s">
        <v>99</v>
      </c>
      <c r="C61" s="185">
        <v>116.62734251200004</v>
      </c>
      <c r="D61" s="185">
        <v>53.218083022000009</v>
      </c>
      <c r="E61" s="185">
        <f t="shared" si="91"/>
        <v>169.84542553400004</v>
      </c>
      <c r="F61" s="185">
        <v>96.977928194000029</v>
      </c>
      <c r="G61" s="185">
        <v>68.817137628000012</v>
      </c>
      <c r="H61" s="185">
        <f t="shared" si="92"/>
        <v>165.79506582200003</v>
      </c>
      <c r="I61" s="185">
        <v>53.13151254400001</v>
      </c>
      <c r="J61" s="185">
        <v>112.66355327800004</v>
      </c>
      <c r="K61" s="185">
        <f t="shared" si="93"/>
        <v>165.79506582200005</v>
      </c>
      <c r="L61" s="185">
        <v>13.077549724000001</v>
      </c>
      <c r="M61" s="185">
        <v>11.893172254</v>
      </c>
      <c r="N61" s="169">
        <v>144.87470355600004</v>
      </c>
      <c r="O61" s="185">
        <v>169.84542553400007</v>
      </c>
      <c r="P61" s="185">
        <v>27.081570035999999</v>
      </c>
      <c r="Q61" s="169">
        <v>97.733062378000028</v>
      </c>
      <c r="R61" s="185">
        <v>45.030793120000006</v>
      </c>
      <c r="S61" s="185">
        <v>169.84542553400007</v>
      </c>
      <c r="T61" s="185">
        <v>9.953660600000001</v>
      </c>
      <c r="U61" s="185">
        <v>45.633177362000005</v>
      </c>
      <c r="V61" s="169">
        <v>114.25858757200004</v>
      </c>
      <c r="W61" s="185">
        <v>169.84542553400007</v>
      </c>
      <c r="X61" s="185">
        <v>0</v>
      </c>
      <c r="Y61" s="169">
        <v>149.52744751000006</v>
      </c>
      <c r="Z61" s="185">
        <v>10.622224306000001</v>
      </c>
      <c r="AA61" s="185">
        <v>3.7924528300000002</v>
      </c>
      <c r="AB61" s="185">
        <v>0</v>
      </c>
      <c r="AC61" s="185">
        <v>5.9033008879999995</v>
      </c>
      <c r="AD61" s="185">
        <v>0</v>
      </c>
      <c r="AE61" s="185">
        <v>169.84542553400007</v>
      </c>
      <c r="AF61" s="185">
        <v>0</v>
      </c>
      <c r="AG61" s="169">
        <v>169.84542553400007</v>
      </c>
      <c r="AH61" s="185">
        <v>0</v>
      </c>
      <c r="AI61" s="185">
        <v>169.84542553400007</v>
      </c>
      <c r="AJ61" s="185">
        <v>0</v>
      </c>
      <c r="AK61" s="169">
        <v>92.087668372000024</v>
      </c>
      <c r="AL61" s="185">
        <v>77.757757162000019</v>
      </c>
      <c r="AM61" s="185">
        <v>169.84542553400007</v>
      </c>
      <c r="AN61" s="185">
        <v>0</v>
      </c>
      <c r="AO61" s="169">
        <v>158.21016016200005</v>
      </c>
      <c r="AP61" s="185">
        <v>11.635265371999999</v>
      </c>
      <c r="AQ61" s="185">
        <v>169.84542553400007</v>
      </c>
      <c r="AR61" s="185">
        <v>0</v>
      </c>
      <c r="AS61" s="169">
        <v>168.91895494600007</v>
      </c>
      <c r="AT61" s="442">
        <v>0.92647058800000004</v>
      </c>
      <c r="AU61" s="443"/>
      <c r="AV61" s="444"/>
      <c r="AW61" s="185">
        <v>169.84542553400007</v>
      </c>
      <c r="AX61" s="185">
        <v>8.1007194239999993</v>
      </c>
      <c r="AY61" s="169">
        <v>137.03189101400005</v>
      </c>
      <c r="AZ61" s="185">
        <v>24.712815096</v>
      </c>
      <c r="BA61" s="185">
        <v>0</v>
      </c>
      <c r="BB61" s="185">
        <v>169.84542553400007</v>
      </c>
      <c r="BC61" s="185">
        <v>25.639285684000001</v>
      </c>
      <c r="BD61" s="169">
        <v>67.480010216000011</v>
      </c>
      <c r="BE61" s="185">
        <v>76.726129634000017</v>
      </c>
      <c r="BF61" s="186">
        <v>169.84542553400007</v>
      </c>
    </row>
    <row r="62" spans="1:59" s="147" customFormat="1" ht="15.75" thickBot="1">
      <c r="A62" s="438"/>
      <c r="B62" s="172" t="s">
        <v>102</v>
      </c>
      <c r="C62" s="173">
        <v>529.03614284799733</v>
      </c>
      <c r="D62" s="174">
        <v>677.08372584799804</v>
      </c>
      <c r="E62" s="174">
        <f t="shared" si="91"/>
        <v>1206.1198686959954</v>
      </c>
      <c r="F62" s="174">
        <v>533.39200244399751</v>
      </c>
      <c r="G62" s="174">
        <v>679.55763772799821</v>
      </c>
      <c r="H62" s="174">
        <f t="shared" si="92"/>
        <v>1212.9496401719957</v>
      </c>
      <c r="I62" s="174">
        <v>320.1497955599994</v>
      </c>
      <c r="J62" s="174">
        <v>892.79984461200206</v>
      </c>
      <c r="K62" s="174">
        <f t="shared" si="93"/>
        <v>1212.9496401720014</v>
      </c>
      <c r="L62" s="174">
        <v>141.45212552200005</v>
      </c>
      <c r="M62" s="174">
        <v>57.935201888000016</v>
      </c>
      <c r="N62" s="175">
        <v>1017.6126724740043</v>
      </c>
      <c r="O62" s="174">
        <v>1216.9999998840076</v>
      </c>
      <c r="P62" s="174">
        <v>230.45307769400011</v>
      </c>
      <c r="Q62" s="175">
        <v>679.92431065399728</v>
      </c>
      <c r="R62" s="174">
        <v>306.62261153599991</v>
      </c>
      <c r="S62" s="174">
        <v>1216.9999998840076</v>
      </c>
      <c r="T62" s="174">
        <v>221.2137692500001</v>
      </c>
      <c r="U62" s="174">
        <v>277.46055539199978</v>
      </c>
      <c r="V62" s="175">
        <v>718.32567524199817</v>
      </c>
      <c r="W62" s="174">
        <v>1216.9999998840076</v>
      </c>
      <c r="X62" s="174">
        <v>26.88984261800001</v>
      </c>
      <c r="Y62" s="175">
        <v>924.68510399200227</v>
      </c>
      <c r="Z62" s="174">
        <v>142.15966670400005</v>
      </c>
      <c r="AA62" s="174">
        <v>52.768448722000024</v>
      </c>
      <c r="AB62" s="174">
        <v>25.294808324000009</v>
      </c>
      <c r="AC62" s="174">
        <v>29.000690676000012</v>
      </c>
      <c r="AD62" s="174">
        <v>16.201438847999999</v>
      </c>
      <c r="AE62" s="174">
        <v>1216.9999998840076</v>
      </c>
      <c r="AF62" s="174">
        <v>23.441867148000007</v>
      </c>
      <c r="AG62" s="175">
        <v>1193.5581327360073</v>
      </c>
      <c r="AH62" s="174">
        <v>0</v>
      </c>
      <c r="AI62" s="174">
        <v>1216.9999998840076</v>
      </c>
      <c r="AJ62" s="174">
        <v>48.544948054000017</v>
      </c>
      <c r="AK62" s="175">
        <v>515.855240735998</v>
      </c>
      <c r="AL62" s="174">
        <v>652.59981109399678</v>
      </c>
      <c r="AM62" s="174">
        <v>1216.9999998840076</v>
      </c>
      <c r="AN62" s="174">
        <v>19.391507436000005</v>
      </c>
      <c r="AO62" s="175">
        <v>1064.8168840120063</v>
      </c>
      <c r="AP62" s="174">
        <v>132.79160843600005</v>
      </c>
      <c r="AQ62" s="174">
        <v>1216.9999998840076</v>
      </c>
      <c r="AR62" s="174">
        <v>0</v>
      </c>
      <c r="AS62" s="175">
        <v>1195.6689807940074</v>
      </c>
      <c r="AT62" s="445">
        <v>21.331019090000005</v>
      </c>
      <c r="AU62" s="446"/>
      <c r="AV62" s="447"/>
      <c r="AW62" s="174">
        <v>1216.9999998840076</v>
      </c>
      <c r="AX62" s="174">
        <v>64.831152828000015</v>
      </c>
      <c r="AY62" s="175">
        <v>974.11073418400372</v>
      </c>
      <c r="AZ62" s="174">
        <v>169.03092286000006</v>
      </c>
      <c r="BA62" s="174">
        <v>9.0271900120000002</v>
      </c>
      <c r="BB62" s="174">
        <v>1216.9999998840076</v>
      </c>
      <c r="BC62" s="174">
        <v>285.79062429999976</v>
      </c>
      <c r="BD62" s="175">
        <v>282.0285334199998</v>
      </c>
      <c r="BE62" s="176">
        <v>649.18084216399723</v>
      </c>
      <c r="BF62" s="177">
        <v>1216.9999998840076</v>
      </c>
    </row>
    <row r="63" spans="1:59" ht="15.75" thickTop="1"/>
    <row r="64" spans="1:59">
      <c r="A64" s="335" t="s">
        <v>67</v>
      </c>
      <c r="B64" s="335"/>
      <c r="C64" s="66" t="s">
        <v>81</v>
      </c>
      <c r="D64" s="180"/>
      <c r="E64" s="180"/>
      <c r="F64" s="180"/>
      <c r="G64" s="180"/>
      <c r="H64" s="180"/>
      <c r="I64" s="180"/>
      <c r="J64" s="180"/>
      <c r="K64" s="180"/>
      <c r="L64" s="180"/>
      <c r="M64" s="180"/>
      <c r="N64" s="182"/>
      <c r="O64" s="180"/>
      <c r="P64" s="180"/>
      <c r="Q64" s="182"/>
      <c r="R64" s="180"/>
      <c r="S64" s="180"/>
      <c r="T64" s="180"/>
      <c r="U64" s="180"/>
      <c r="V64" s="182"/>
      <c r="W64" s="180"/>
      <c r="X64" s="180"/>
      <c r="Y64" s="182"/>
      <c r="Z64" s="180"/>
      <c r="AA64" s="180"/>
      <c r="AB64" s="180"/>
      <c r="AC64" s="180"/>
      <c r="AD64" s="180"/>
      <c r="AE64" s="180"/>
      <c r="AF64" s="180"/>
      <c r="AG64" s="182"/>
      <c r="AH64" s="180"/>
      <c r="AI64" s="180"/>
      <c r="AJ64" s="180"/>
      <c r="AK64" s="182"/>
      <c r="AL64" s="180"/>
      <c r="AM64" s="180"/>
      <c r="AN64" s="180"/>
      <c r="AO64" s="182"/>
      <c r="AP64" s="180"/>
      <c r="AQ64" s="180"/>
      <c r="AR64" s="180"/>
      <c r="AS64" s="182"/>
      <c r="AT64" s="181"/>
      <c r="AU64" s="181"/>
      <c r="AV64" s="181"/>
      <c r="AW64" s="180"/>
      <c r="AX64" s="180"/>
      <c r="AY64" s="182"/>
      <c r="AZ64" s="180"/>
      <c r="BA64" s="180"/>
      <c r="BB64" s="180"/>
      <c r="BC64" s="180"/>
      <c r="BD64" s="182"/>
      <c r="BE64" s="180"/>
    </row>
    <row r="65" spans="1:59" ht="24">
      <c r="A65" s="178"/>
      <c r="B65" s="242" t="s">
        <v>94</v>
      </c>
      <c r="C65" s="243">
        <f>E57*C$62/$E$62</f>
        <v>2.9957187937735776</v>
      </c>
      <c r="D65" s="243">
        <f>E57*D$62/$E$62</f>
        <v>3.8340526822264214</v>
      </c>
      <c r="E65" s="243"/>
      <c r="F65" s="243">
        <f>H57*F$62/$H$62</f>
        <v>3.003377356459719</v>
      </c>
      <c r="G65" s="243">
        <f>H57*G$62/$H$62</f>
        <v>3.8263941195402804</v>
      </c>
      <c r="H65" s="180"/>
      <c r="I65" s="243">
        <f>K57*I$62/$H$62</f>
        <v>1.8026716603443351</v>
      </c>
      <c r="J65" s="243">
        <f>K57*J$62/$H$62</f>
        <v>5.0270998156556974</v>
      </c>
      <c r="K65" s="180"/>
      <c r="L65" s="243">
        <f>O57*L$62/$O$62</f>
        <v>0.79382554823484408</v>
      </c>
      <c r="M65" s="243">
        <f>O57*M$62/$O$62</f>
        <v>0.32513080472364547</v>
      </c>
      <c r="N65" s="243">
        <f>O57*N$62/$O$62</f>
        <v>5.7108151230414919</v>
      </c>
      <c r="O65" s="180"/>
      <c r="P65" s="243">
        <f>S57*P$62/$O$62</f>
        <v>1.2932965133450338</v>
      </c>
      <c r="Q65" s="243">
        <f>S57*Q$62/$O$62</f>
        <v>3.8157170609582804</v>
      </c>
      <c r="R65" s="243">
        <f>S57*R$62/$O$62</f>
        <v>1.7207579016966275</v>
      </c>
      <c r="S65" s="180"/>
      <c r="T65" s="243">
        <f>W57*T$62/$O$62</f>
        <v>1.2414457612704146</v>
      </c>
      <c r="U65" s="243">
        <f>W57*U$62/$O$62</f>
        <v>1.5571012219490632</v>
      </c>
      <c r="V65" s="243">
        <f>W57*V$62/$O$62</f>
        <v>4.0312244927804679</v>
      </c>
      <c r="W65" s="180"/>
      <c r="X65" s="243">
        <f>AE57*X$62/$W$62</f>
        <v>0.1509050781627358</v>
      </c>
      <c r="Y65" s="243">
        <f>AE57*Y$62/$W$62</f>
        <v>5.189308092135243</v>
      </c>
      <c r="Z65" s="243">
        <f>AE57*Z$62/$W$62</f>
        <v>0.79779625043975733</v>
      </c>
      <c r="AA65" s="243">
        <f>AE57*AA$62/$W$62</f>
        <v>0.29613512403338854</v>
      </c>
      <c r="AB65" s="243">
        <f>AE57*AB$62/$W$62</f>
        <v>0.14195378833082017</v>
      </c>
      <c r="AC65" s="243">
        <f>AE57*AC$62/$W$62</f>
        <v>0.16275110105351021</v>
      </c>
      <c r="AD65" s="243">
        <f>AE57*AD$62/$W$62</f>
        <v>9.0922041844515161E-2</v>
      </c>
      <c r="AE65" s="180"/>
      <c r="AF65" s="243">
        <f>AI57*AF$62/$O$62</f>
        <v>0.13155513196947519</v>
      </c>
      <c r="AG65" s="243">
        <f>AI57*AG$62/$O$62</f>
        <v>6.6982163440305227</v>
      </c>
      <c r="AH65" s="243">
        <f>AI57*AH$62/$O$62</f>
        <v>0</v>
      </c>
      <c r="AI65" s="180"/>
      <c r="AJ65" s="243">
        <f>AM57*AJ$62/$O$62</f>
        <v>0.27243295115424088</v>
      </c>
      <c r="AK65" s="243">
        <f>AM57*AK$62/$O$62</f>
        <v>2.8949658251927906</v>
      </c>
      <c r="AL65" s="243">
        <f>AM57*AL$62/$O$62</f>
        <v>3.662372699652896</v>
      </c>
      <c r="AM65" s="180"/>
      <c r="AN65" s="243">
        <f>AQ57*AN$62/$O$62</f>
        <v>0.10882462150834639</v>
      </c>
      <c r="AO65" s="243">
        <f>AQ57*AO$62/$O$62</f>
        <v>5.9757238966980601</v>
      </c>
      <c r="AP65" s="243">
        <f>AQ57*AP$62/$O$62</f>
        <v>0.74522295779358605</v>
      </c>
      <c r="AQ65" s="180"/>
      <c r="AR65" s="243">
        <f>AW57*AR$62/$AW$62</f>
        <v>0</v>
      </c>
      <c r="AS65" s="243">
        <f>AW57*AS$62/$AW$62</f>
        <v>6.7100623669212975</v>
      </c>
      <c r="AT65" s="433">
        <f>AW57*AT$62/$AW$62</f>
        <v>0.11970910907870079</v>
      </c>
      <c r="AU65" s="433"/>
      <c r="AV65" s="433"/>
      <c r="AW65" s="180"/>
      <c r="AX65" s="243">
        <f>BB57*AX$62/$BB$62</f>
        <v>0.36383069711016663</v>
      </c>
      <c r="AY65" s="243">
        <f>BB57*AY$62/$BB$62</f>
        <v>5.4666834079124236</v>
      </c>
      <c r="AZ65" s="243">
        <f>BB57*AZ$62/$BB$62</f>
        <v>0.94859702187445749</v>
      </c>
      <c r="BA65" s="243">
        <f>BB57*BA$62/$BB$62</f>
        <v>5.0660349102930081E-2</v>
      </c>
      <c r="BB65" s="180"/>
      <c r="BC65" s="243">
        <f>BF57*BC$62/$O$62</f>
        <v>1.6038493460463477</v>
      </c>
      <c r="BD65" s="243">
        <f>BF57*BD$62/$O$62</f>
        <v>1.5827365925666497</v>
      </c>
      <c r="BE65" s="243">
        <f>BF57*BE$62/$O$62</f>
        <v>3.6431855373869415</v>
      </c>
    </row>
    <row r="66" spans="1:59" ht="36">
      <c r="A66" s="178"/>
      <c r="B66" s="242" t="s">
        <v>95</v>
      </c>
      <c r="C66" s="243">
        <f t="shared" ref="C66:C69" si="94">E58*C$62/$E$62</f>
        <v>51.308344981377893</v>
      </c>
      <c r="D66" s="243">
        <f t="shared" ref="D66:D69" si="95">E58*D$62/$E$62</f>
        <v>65.666676760622153</v>
      </c>
      <c r="E66" s="180"/>
      <c r="F66" s="243">
        <f t="shared" ref="F66:F69" si="96">H58*F$62/$H$62</f>
        <v>53.22065189049728</v>
      </c>
      <c r="G66" s="243">
        <f t="shared" ref="G66:G69" si="97">H58*G$62/$H$62</f>
        <v>67.804729563502761</v>
      </c>
      <c r="H66" s="180"/>
      <c r="I66" s="243">
        <f t="shared" ref="I66:I69" si="98">K58*I$62/$H$62</f>
        <v>31.943825074695475</v>
      </c>
      <c r="J66" s="243">
        <f t="shared" ref="J66:J69" si="99">K58*J$62/$H$62</f>
        <v>89.081556379305127</v>
      </c>
      <c r="K66" s="180"/>
      <c r="L66" s="243">
        <f t="shared" ref="L66:L69" si="100">O58*L$62/$O$62</f>
        <v>14.066801520469017</v>
      </c>
      <c r="M66" s="243">
        <f t="shared" ref="M66:M69" si="101">O58*M$62/$O$62</f>
        <v>5.7614050195381967</v>
      </c>
      <c r="N66" s="243">
        <f t="shared" ref="N66:N69" si="102">O58*N$62/$O$62</f>
        <v>101.19717491399251</v>
      </c>
      <c r="O66" s="180"/>
      <c r="P66" s="243">
        <f t="shared" ref="P66:P69" si="103">S58*P$62/$O$62</f>
        <v>22.917560918506933</v>
      </c>
      <c r="Q66" s="243">
        <f>S58*Q$62/$O$62</f>
        <v>67.615529223164287</v>
      </c>
      <c r="R66" s="243">
        <f t="shared" ref="R66:R69" si="104">S58*R$62/$O$62</f>
        <v>30.492291312327808</v>
      </c>
      <c r="S66" s="180"/>
      <c r="T66" s="243">
        <f t="shared" ref="T66:T69" si="105">W58*T$62/$O$62</f>
        <v>21.998751691791369</v>
      </c>
      <c r="U66" s="243">
        <f>W58*U$62/$O$62</f>
        <v>27.59225107473786</v>
      </c>
      <c r="V66" s="243">
        <f t="shared" ref="V66:V69" si="106">W58*V$62/$O$62</f>
        <v>71.434378687469874</v>
      </c>
      <c r="W66" s="180"/>
      <c r="X66" s="243">
        <f t="shared" ref="X66:X69" si="107">AE58*X$62/$W$62</f>
        <v>2.674078439105712</v>
      </c>
      <c r="Y66" s="243">
        <f t="shared" ref="Y66:Y69" si="108">AE58*Y$62/$W$62</f>
        <v>91.955930522703341</v>
      </c>
      <c r="Z66" s="243">
        <f t="shared" ref="Z66:Z69" si="109">AE58*Z$62/$W$62</f>
        <v>14.137163427990897</v>
      </c>
      <c r="AA66" s="243">
        <f t="shared" ref="AA66:AA69" si="110">AE58*AA$62/$W$62</f>
        <v>5.2475937846545397</v>
      </c>
      <c r="AB66" s="243">
        <f t="shared" ref="AB66:AB69" si="111">AE58*AB$62/$W$62</f>
        <v>2.5154591836562785</v>
      </c>
      <c r="AC66" s="243">
        <f t="shared" ref="AC66:AC69" si="112">AE58*AC$62/$W$62</f>
        <v>2.8839931403672026</v>
      </c>
      <c r="AD66" s="243">
        <f t="shared" ref="AD66:AD69" si="113">AE58*AD$62/$W$62</f>
        <v>1.6111629555215592</v>
      </c>
      <c r="AE66" s="180"/>
      <c r="AF66" s="243">
        <f t="shared" ref="AF66:AF69" si="114">AI58*AF$62/$O$62</f>
        <v>2.3311922053008165</v>
      </c>
      <c r="AG66" s="243">
        <f>AI58*AG$62/$O$62</f>
        <v>118.6941892486992</v>
      </c>
      <c r="AH66" s="243">
        <f t="shared" ref="AH66:AH69" si="115">AI58*AH$62/$O$62</f>
        <v>0</v>
      </c>
      <c r="AI66" s="180"/>
      <c r="AJ66" s="243">
        <f t="shared" ref="AJ66:AJ69" si="116">AM58*AJ$62/$O$62</f>
        <v>4.8275849272472744</v>
      </c>
      <c r="AK66" s="243">
        <f>AM58*AK$62/$O$62</f>
        <v>51.29957049389445</v>
      </c>
      <c r="AL66" s="243">
        <f t="shared" ref="AL66:AL69" si="117">AM58*AL$62/$O$62</f>
        <v>64.898226032857053</v>
      </c>
      <c r="AM66" s="180"/>
      <c r="AN66" s="243">
        <f t="shared" ref="AN66:AN69" si="118">AQ58*AN$62/$O$62</f>
        <v>1.9284014664204265</v>
      </c>
      <c r="AO66" s="243">
        <f>AQ58*AO$62/$O$62</f>
        <v>105.89142939892803</v>
      </c>
      <c r="AP66" s="243">
        <f t="shared" ref="AP66:AP69" si="119">AQ58*AP$62/$O$62</f>
        <v>13.205550588651487</v>
      </c>
      <c r="AQ66" s="180"/>
      <c r="AR66" s="243">
        <f t="shared" ref="AR66:AR69" si="120">AW58*AR$62/$AW$62</f>
        <v>0</v>
      </c>
      <c r="AS66" s="243">
        <f t="shared" ref="AS66:AS69" si="121">AW58*AS$62/$AW$62</f>
        <v>118.90410394996071</v>
      </c>
      <c r="AT66" s="433">
        <f t="shared" ref="AT66:AT69" si="122">AW58*AT$62/$AW$62</f>
        <v>2.1212775040393264</v>
      </c>
      <c r="AU66" s="433"/>
      <c r="AV66" s="433"/>
      <c r="AW66" s="180"/>
      <c r="AX66" s="243">
        <f t="shared" ref="AX66:AX69" si="123">BB58*AX$62/$BB$62</f>
        <v>6.4471774871479868</v>
      </c>
      <c r="AY66" s="243">
        <f t="shared" ref="AY66:AY69" si="124">BB58*AY$62/$BB$62</f>
        <v>96.87109547599951</v>
      </c>
      <c r="AZ66" s="243">
        <f t="shared" ref="AZ66:AZ69" si="125">BB58*AZ$62/$BB$62</f>
        <v>16.809393523913663</v>
      </c>
      <c r="BA66" s="243">
        <f t="shared" ref="BA66:BA69" si="126">BB58*BA$62/$BB$62</f>
        <v>0.89771496693851061</v>
      </c>
      <c r="BB66" s="180"/>
      <c r="BC66" s="243">
        <f t="shared" ref="BC66:BC69" si="127">BF58*BC$62/$O$62</f>
        <v>28.420640365801866</v>
      </c>
      <c r="BD66" s="243">
        <f>BF58*BD$62/$O$62</f>
        <v>28.046516714314595</v>
      </c>
      <c r="BE66" s="243">
        <f t="shared" ref="BE66:BE69" si="128">BF58*BE$62/$O$62</f>
        <v>64.558224373882524</v>
      </c>
    </row>
    <row r="67" spans="1:59" ht="36">
      <c r="A67" s="178"/>
      <c r="B67" s="242" t="s">
        <v>96</v>
      </c>
      <c r="C67" s="243">
        <f t="shared" si="94"/>
        <v>169.70462513605108</v>
      </c>
      <c r="D67" s="243">
        <f t="shared" si="95"/>
        <v>217.19544389194894</v>
      </c>
      <c r="E67" s="180"/>
      <c r="F67" s="243">
        <f t="shared" si="96"/>
        <v>171.36071580144821</v>
      </c>
      <c r="G67" s="243">
        <f t="shared" si="97"/>
        <v>218.31876499055195</v>
      </c>
      <c r="H67" s="180"/>
      <c r="I67" s="243">
        <f t="shared" si="98"/>
        <v>102.85324466710355</v>
      </c>
      <c r="J67" s="243">
        <f t="shared" si="99"/>
        <v>286.82623612489823</v>
      </c>
      <c r="K67" s="180"/>
      <c r="L67" s="243">
        <f t="shared" si="100"/>
        <v>45.292515066221185</v>
      </c>
      <c r="M67" s="243">
        <f t="shared" si="101"/>
        <v>18.550665072676416</v>
      </c>
      <c r="N67" s="243">
        <f t="shared" si="102"/>
        <v>325.83630065309995</v>
      </c>
      <c r="O67" s="180"/>
      <c r="P67" s="243">
        <f t="shared" si="103"/>
        <v>73.790333337120131</v>
      </c>
      <c r="Q67" s="243">
        <f t="shared" ref="Q67:Q69" si="129">S59*Q$62/$O$62</f>
        <v>217.70957467441241</v>
      </c>
      <c r="R67" s="243">
        <f t="shared" si="104"/>
        <v>98.179572780462792</v>
      </c>
      <c r="S67" s="180"/>
      <c r="T67" s="243">
        <f t="shared" si="105"/>
        <v>70.831936527195552</v>
      </c>
      <c r="U67" s="243">
        <f t="shared" ref="U67:U69" si="130">W59*U$62/$O$62</f>
        <v>88.841976315299135</v>
      </c>
      <c r="V67" s="243">
        <f t="shared" si="106"/>
        <v>230.00556794950089</v>
      </c>
      <c r="W67" s="180"/>
      <c r="X67" s="243">
        <f t="shared" si="107"/>
        <v>8.61004101147042</v>
      </c>
      <c r="Y67" s="243">
        <f t="shared" si="108"/>
        <v>296.08119248483308</v>
      </c>
      <c r="Z67" s="243">
        <f t="shared" si="109"/>
        <v>45.519067474164487</v>
      </c>
      <c r="AA67" s="243">
        <f t="shared" si="110"/>
        <v>16.89628734769763</v>
      </c>
      <c r="AB67" s="243">
        <f t="shared" si="111"/>
        <v>8.0993161671067444</v>
      </c>
      <c r="AC67" s="243">
        <f t="shared" si="112"/>
        <v>9.2859277619639577</v>
      </c>
      <c r="AD67" s="243">
        <f t="shared" si="113"/>
        <v>5.187648544760628</v>
      </c>
      <c r="AE67" s="180"/>
      <c r="AF67" s="243">
        <f t="shared" si="114"/>
        <v>7.5060103696781377</v>
      </c>
      <c r="AG67" s="243">
        <f t="shared" ref="AG67:AG69" si="131">AI59*AG$62/$O$62</f>
        <v>382.17347042232041</v>
      </c>
      <c r="AH67" s="243">
        <f t="shared" si="115"/>
        <v>0</v>
      </c>
      <c r="AI67" s="180"/>
      <c r="AJ67" s="243">
        <f t="shared" si="116"/>
        <v>15.543936034971447</v>
      </c>
      <c r="AK67" s="243">
        <f t="shared" ref="AK67:AK69" si="132">AM59*AK$62/$O$62</f>
        <v>165.17518684716043</v>
      </c>
      <c r="AL67" s="243">
        <f t="shared" si="117"/>
        <v>208.96035790986267</v>
      </c>
      <c r="AM67" s="180"/>
      <c r="AN67" s="243">
        <f t="shared" si="118"/>
        <v>6.2090982334879792</v>
      </c>
      <c r="AO67" s="243">
        <f t="shared" ref="AO67:AO69" si="133">AQ59*AO$62/$O$62</f>
        <v>340.95093717329513</v>
      </c>
      <c r="AP67" s="243">
        <f t="shared" si="119"/>
        <v>42.519445385215136</v>
      </c>
      <c r="AQ67" s="180"/>
      <c r="AR67" s="243">
        <f t="shared" si="120"/>
        <v>0</v>
      </c>
      <c r="AS67" s="243">
        <f t="shared" si="121"/>
        <v>382.849357172814</v>
      </c>
      <c r="AT67" s="433">
        <f t="shared" si="122"/>
        <v>6.8301236191845973</v>
      </c>
      <c r="AU67" s="433"/>
      <c r="AV67" s="433"/>
      <c r="AW67" s="180"/>
      <c r="AX67" s="243">
        <f t="shared" si="123"/>
        <v>20.758726356260983</v>
      </c>
      <c r="AY67" s="243">
        <f t="shared" si="124"/>
        <v>311.90712010428427</v>
      </c>
      <c r="AZ67" s="243">
        <f t="shared" si="125"/>
        <v>54.123157160357493</v>
      </c>
      <c r="BA67" s="243">
        <f t="shared" si="126"/>
        <v>2.8904771710946173</v>
      </c>
      <c r="BB67" s="180"/>
      <c r="BC67" s="243">
        <f t="shared" si="127"/>
        <v>91.50923755386971</v>
      </c>
      <c r="BD67" s="243">
        <f t="shared" ref="BD67:BD69" si="134">BF59*BD$62/$O$62</f>
        <v>90.304628169358267</v>
      </c>
      <c r="BE67" s="243">
        <f t="shared" si="128"/>
        <v>207.8656150687672</v>
      </c>
    </row>
    <row r="68" spans="1:59" ht="36">
      <c r="A68" s="178"/>
      <c r="B68" s="242" t="s">
        <v>97</v>
      </c>
      <c r="C68" s="243">
        <f t="shared" si="94"/>
        <v>230.52874851207756</v>
      </c>
      <c r="D68" s="243">
        <f t="shared" si="95"/>
        <v>295.04083240392248</v>
      </c>
      <c r="E68" s="180"/>
      <c r="F68" s="243">
        <f t="shared" si="96"/>
        <v>232.89923283689029</v>
      </c>
      <c r="G68" s="243">
        <f t="shared" si="97"/>
        <v>296.72070779110959</v>
      </c>
      <c r="H68" s="180"/>
      <c r="I68" s="243">
        <f t="shared" si="98"/>
        <v>139.78957584134295</v>
      </c>
      <c r="J68" s="243">
        <f t="shared" si="99"/>
        <v>389.83036478665832</v>
      </c>
      <c r="K68" s="180"/>
      <c r="L68" s="243">
        <f t="shared" si="100"/>
        <v>61.557819496964626</v>
      </c>
      <c r="M68" s="243">
        <f t="shared" si="101"/>
        <v>25.212521106917073</v>
      </c>
      <c r="N68" s="243">
        <f t="shared" si="102"/>
        <v>442.84960002411441</v>
      </c>
      <c r="O68" s="180"/>
      <c r="P68" s="243">
        <f t="shared" si="103"/>
        <v>100.2896839256109</v>
      </c>
      <c r="Q68" s="243">
        <f t="shared" si="129"/>
        <v>295.89274697980568</v>
      </c>
      <c r="R68" s="243">
        <f t="shared" si="104"/>
        <v>133.43750972257646</v>
      </c>
      <c r="S68" s="180"/>
      <c r="T68" s="243">
        <f t="shared" si="105"/>
        <v>96.268877031591657</v>
      </c>
      <c r="U68" s="243">
        <f t="shared" si="130"/>
        <v>120.74662521555285</v>
      </c>
      <c r="V68" s="243">
        <f t="shared" si="106"/>
        <v>312.60443838084882</v>
      </c>
      <c r="W68" s="180"/>
      <c r="X68" s="243">
        <f t="shared" si="107"/>
        <v>11.702051645192039</v>
      </c>
      <c r="Y68" s="243">
        <f t="shared" si="108"/>
        <v>402.40893173583754</v>
      </c>
      <c r="Z68" s="243">
        <f t="shared" si="109"/>
        <v>61.865730687464556</v>
      </c>
      <c r="AA68" s="243">
        <f t="shared" si="110"/>
        <v>22.964028497814983</v>
      </c>
      <c r="AB68" s="243">
        <f t="shared" si="111"/>
        <v>11.007916913747163</v>
      </c>
      <c r="AC68" s="243">
        <f t="shared" si="112"/>
        <v>12.620660702923539</v>
      </c>
      <c r="AD68" s="243">
        <f t="shared" si="113"/>
        <v>7.0506204450153742</v>
      </c>
      <c r="AE68" s="180"/>
      <c r="AF68" s="243">
        <f t="shared" si="114"/>
        <v>10.201545019158974</v>
      </c>
      <c r="AG68" s="243">
        <f t="shared" si="131"/>
        <v>519.41839560883841</v>
      </c>
      <c r="AH68" s="243">
        <f t="shared" si="115"/>
        <v>0</v>
      </c>
      <c r="AI68" s="180"/>
      <c r="AJ68" s="243">
        <f t="shared" si="116"/>
        <v>21.126025068692829</v>
      </c>
      <c r="AK68" s="243">
        <f t="shared" si="132"/>
        <v>224.49237633301561</v>
      </c>
      <c r="AL68" s="243">
        <f t="shared" si="117"/>
        <v>284.00153922628346</v>
      </c>
      <c r="AM68" s="180"/>
      <c r="AN68" s="243">
        <f t="shared" si="118"/>
        <v>8.4388899079051285</v>
      </c>
      <c r="AO68" s="243">
        <f t="shared" si="133"/>
        <v>463.39215689718816</v>
      </c>
      <c r="AP68" s="243">
        <f t="shared" si="119"/>
        <v>57.788893822903617</v>
      </c>
      <c r="AQ68" s="180"/>
      <c r="AR68" s="243">
        <f t="shared" si="120"/>
        <v>0</v>
      </c>
      <c r="AS68" s="243">
        <f t="shared" si="121"/>
        <v>520.33700466657001</v>
      </c>
      <c r="AT68" s="433">
        <f t="shared" si="122"/>
        <v>9.2829359614274729</v>
      </c>
      <c r="AU68" s="433"/>
      <c r="AV68" s="433"/>
      <c r="AW68" s="180"/>
      <c r="AX68" s="243">
        <f t="shared" si="123"/>
        <v>28.2135343589832</v>
      </c>
      <c r="AY68" s="243">
        <f t="shared" si="124"/>
        <v>423.91821631289923</v>
      </c>
      <c r="AZ68" s="243">
        <f t="shared" si="125"/>
        <v>73.559693786311598</v>
      </c>
      <c r="BA68" s="243">
        <f t="shared" si="126"/>
        <v>3.9284961698017815</v>
      </c>
      <c r="BB68" s="180"/>
      <c r="BC68" s="243">
        <f t="shared" si="127"/>
        <v>124.37174485474971</v>
      </c>
      <c r="BD68" s="243">
        <f t="shared" si="134"/>
        <v>122.73453996675249</v>
      </c>
      <c r="BE68" s="243">
        <f t="shared" si="128"/>
        <v>282.51365580649059</v>
      </c>
    </row>
    <row r="69" spans="1:59" ht="24">
      <c r="A69" s="178"/>
      <c r="B69" s="242" t="s">
        <v>99</v>
      </c>
      <c r="C69" s="243">
        <f t="shared" si="94"/>
        <v>74.498705424719347</v>
      </c>
      <c r="D69" s="243">
        <f t="shared" si="95"/>
        <v>95.346720109280696</v>
      </c>
      <c r="E69" s="180"/>
      <c r="F69" s="243">
        <f t="shared" si="96"/>
        <v>72.908024558703929</v>
      </c>
      <c r="G69" s="243">
        <f t="shared" si="97"/>
        <v>92.887041263296098</v>
      </c>
      <c r="H69" s="180"/>
      <c r="I69" s="243">
        <f t="shared" si="98"/>
        <v>43.760478316513904</v>
      </c>
      <c r="J69" s="243">
        <f t="shared" si="99"/>
        <v>122.03458750548694</v>
      </c>
      <c r="K69" s="180"/>
      <c r="L69" s="243">
        <f t="shared" si="100"/>
        <v>19.74116389010905</v>
      </c>
      <c r="M69" s="243">
        <f t="shared" si="101"/>
        <v>8.0854798841441422</v>
      </c>
      <c r="N69" s="243">
        <f t="shared" si="102"/>
        <v>142.01878175974645</v>
      </c>
      <c r="O69" s="180"/>
      <c r="P69" s="243">
        <f t="shared" si="103"/>
        <v>32.162202999414959</v>
      </c>
      <c r="Q69" s="243">
        <f t="shared" si="129"/>
        <v>94.890742715650319</v>
      </c>
      <c r="R69" s="243">
        <f t="shared" si="104"/>
        <v>42.792479818933366</v>
      </c>
      <c r="S69" s="180"/>
      <c r="T69" s="243">
        <f t="shared" si="105"/>
        <v>30.872758238149029</v>
      </c>
      <c r="U69" s="243">
        <f t="shared" si="130"/>
        <v>38.72260156445828</v>
      </c>
      <c r="V69" s="243">
        <f t="shared" si="106"/>
        <v>100.25006573139143</v>
      </c>
      <c r="W69" s="180"/>
      <c r="X69" s="243">
        <f t="shared" si="107"/>
        <v>3.752766444068854</v>
      </c>
      <c r="Y69" s="243">
        <f t="shared" si="108"/>
        <v>129.0497411564844</v>
      </c>
      <c r="Z69" s="243">
        <f t="shared" si="109"/>
        <v>19.839908863939019</v>
      </c>
      <c r="AA69" s="243">
        <f t="shared" si="110"/>
        <v>7.3644039677989905</v>
      </c>
      <c r="AB69" s="243">
        <f t="shared" si="111"/>
        <v>3.5301622711587681</v>
      </c>
      <c r="AC69" s="243">
        <f t="shared" si="112"/>
        <v>4.0473579696915305</v>
      </c>
      <c r="AD69" s="243">
        <f t="shared" si="113"/>
        <v>2.261084860857772</v>
      </c>
      <c r="AE69" s="180"/>
      <c r="AF69" s="243">
        <f t="shared" si="114"/>
        <v>3.2715644218923869</v>
      </c>
      <c r="AG69" s="243">
        <f t="shared" si="131"/>
        <v>166.57386111210764</v>
      </c>
      <c r="AH69" s="243">
        <f t="shared" si="115"/>
        <v>0</v>
      </c>
      <c r="AI69" s="180"/>
      <c r="AJ69" s="243">
        <f t="shared" si="116"/>
        <v>6.7749690719337776</v>
      </c>
      <c r="AK69" s="243">
        <f t="shared" si="132"/>
        <v>71.993141236729898</v>
      </c>
      <c r="AL69" s="243">
        <f t="shared" si="117"/>
        <v>91.077315225334615</v>
      </c>
      <c r="AM69" s="180"/>
      <c r="AN69" s="243">
        <f t="shared" si="118"/>
        <v>2.7062932066779433</v>
      </c>
      <c r="AO69" s="243">
        <f t="shared" si="133"/>
        <v>148.60663664588697</v>
      </c>
      <c r="AP69" s="243">
        <f t="shared" si="119"/>
        <v>18.53249568143498</v>
      </c>
      <c r="AQ69" s="180"/>
      <c r="AR69" s="243">
        <f t="shared" si="120"/>
        <v>0</v>
      </c>
      <c r="AS69" s="243">
        <f t="shared" si="121"/>
        <v>166.86845263773034</v>
      </c>
      <c r="AT69" s="433">
        <f t="shared" si="122"/>
        <v>2.9769728962697095</v>
      </c>
      <c r="AU69" s="433"/>
      <c r="AV69" s="433"/>
      <c r="AW69" s="180"/>
      <c r="AX69" s="243">
        <f t="shared" si="123"/>
        <v>9.0478839284970753</v>
      </c>
      <c r="AY69" s="243">
        <f t="shared" si="124"/>
        <v>135.94761888289912</v>
      </c>
      <c r="AZ69" s="243">
        <f t="shared" si="125"/>
        <v>23.590081367541266</v>
      </c>
      <c r="BA69" s="243">
        <f t="shared" si="126"/>
        <v>1.2598413550620766</v>
      </c>
      <c r="BB69" s="180"/>
      <c r="BC69" s="243">
        <f t="shared" si="127"/>
        <v>39.885152179529477</v>
      </c>
      <c r="BD69" s="243">
        <f t="shared" si="134"/>
        <v>39.360111977005175</v>
      </c>
      <c r="BE69" s="243">
        <f t="shared" si="128"/>
        <v>90.600161377463905</v>
      </c>
    </row>
    <row r="70" spans="1:59">
      <c r="A70" s="157"/>
      <c r="B70" s="241"/>
      <c r="C70" s="180"/>
      <c r="D70" s="180"/>
      <c r="E70" s="180"/>
      <c r="F70" s="180"/>
      <c r="G70" s="180"/>
      <c r="H70" s="180"/>
      <c r="I70" s="180"/>
      <c r="J70" s="180"/>
      <c r="K70" s="180"/>
      <c r="L70" s="180"/>
      <c r="M70" s="180"/>
      <c r="N70" s="182"/>
      <c r="O70" s="180"/>
      <c r="P70" s="180"/>
      <c r="Q70" s="182"/>
      <c r="R70" s="180"/>
      <c r="S70" s="180"/>
      <c r="T70" s="180"/>
      <c r="U70" s="180"/>
      <c r="V70" s="182"/>
      <c r="W70" s="180"/>
      <c r="X70" s="180"/>
      <c r="Y70" s="182"/>
      <c r="Z70" s="180"/>
      <c r="AA70" s="180"/>
      <c r="AB70" s="180"/>
      <c r="AC70" s="180"/>
      <c r="AD70" s="180"/>
      <c r="AE70" s="180"/>
      <c r="AF70" s="180"/>
      <c r="AG70" s="182"/>
      <c r="AH70" s="180"/>
      <c r="AI70" s="180"/>
      <c r="AJ70" s="180"/>
      <c r="AK70" s="182"/>
      <c r="AL70" s="180"/>
      <c r="AM70" s="180"/>
      <c r="AN70" s="180"/>
      <c r="AO70" s="182"/>
      <c r="AP70" s="180"/>
      <c r="AQ70" s="180"/>
      <c r="AR70" s="180"/>
      <c r="AS70" s="182"/>
      <c r="AT70" s="181"/>
      <c r="AU70" s="181"/>
      <c r="AV70" s="181"/>
      <c r="AW70" s="180"/>
      <c r="AX70" s="180"/>
      <c r="AY70" s="182"/>
      <c r="AZ70" s="180"/>
      <c r="BA70" s="180"/>
      <c r="BB70" s="180"/>
      <c r="BC70" s="180"/>
      <c r="BD70" s="182"/>
      <c r="BE70" s="180"/>
    </row>
    <row r="71" spans="1:59" s="287" customFormat="1">
      <c r="A71" s="280" t="s">
        <v>75</v>
      </c>
      <c r="B71" s="281">
        <f>CHITEST(C57:D61,C65:D69)</f>
        <v>4.5422730127637672E-17</v>
      </c>
      <c r="C71" s="282"/>
      <c r="D71" s="283"/>
      <c r="E71" s="284">
        <f>CHITEST(F57:G61,F65:G69)</f>
        <v>1.3070367893467429E-8</v>
      </c>
      <c r="F71" s="283"/>
      <c r="G71" s="283"/>
      <c r="H71" s="284">
        <f>CHITEST(I57:J61,I65:J69)</f>
        <v>0.37347625366729126</v>
      </c>
      <c r="I71" s="283"/>
      <c r="J71" s="283"/>
      <c r="K71" s="284">
        <f>CHITEST(L57:N61,L65:N69)</f>
        <v>8.1093075928971622E-2</v>
      </c>
      <c r="L71" s="284"/>
      <c r="M71" s="284"/>
      <c r="N71" s="285"/>
      <c r="O71" s="284">
        <f>CHITEST(P57:R61,P65:R69)</f>
        <v>5.79668358170694E-3</v>
      </c>
      <c r="P71" s="284"/>
      <c r="Q71" s="285"/>
      <c r="R71" s="284"/>
      <c r="S71" s="284">
        <f>CHITEST(T57:V61,T65:V69)</f>
        <v>3.7429856208617216E-13</v>
      </c>
      <c r="T71" s="284"/>
      <c r="U71" s="284"/>
      <c r="V71" s="285"/>
      <c r="W71" s="284">
        <f>CHITEST(X57:AD61,X65:AD69)</f>
        <v>1.0474373278160478E-8</v>
      </c>
      <c r="X71" s="284"/>
      <c r="Y71" s="285"/>
      <c r="Z71" s="284"/>
      <c r="AA71" s="284"/>
      <c r="AB71" s="284"/>
      <c r="AC71" s="284"/>
      <c r="AD71" s="284"/>
      <c r="AE71" s="284">
        <f>CHITEST(AF57:AG61,AF65:AG69)</f>
        <v>7.8548734046495075E-13</v>
      </c>
      <c r="AF71" s="284"/>
      <c r="AG71" s="285"/>
      <c r="AH71" s="284"/>
      <c r="AI71" s="284">
        <f>CHITEST(AJ57:AL61,AJ65:AL69)</f>
        <v>9.399633939208384E-5</v>
      </c>
      <c r="AJ71" s="284"/>
      <c r="AK71" s="285"/>
      <c r="AL71" s="284"/>
      <c r="AM71" s="284">
        <f>CHITEST(AN57:AP61,AN65:AP69)</f>
        <v>1.0681265645693669E-3</v>
      </c>
      <c r="AN71" s="284"/>
      <c r="AO71" s="285"/>
      <c r="AP71" s="284"/>
      <c r="AQ71" s="284">
        <f>CHITEST(AS57:AV61,AS65:AV69)</f>
        <v>0.12547183842481102</v>
      </c>
      <c r="AR71" s="284"/>
      <c r="AS71" s="285"/>
      <c r="AT71" s="284"/>
      <c r="AU71" s="284"/>
      <c r="AV71" s="284"/>
      <c r="AW71" s="284">
        <f>CHITEST(AX57:BA61,AX65:BA69)</f>
        <v>0.31019740734848178</v>
      </c>
      <c r="AX71" s="284"/>
      <c r="AY71" s="285"/>
      <c r="AZ71" s="284"/>
      <c r="BA71" s="284"/>
      <c r="BB71" s="284">
        <f>CHITEST(BC57:BE61,BC65:BE69)</f>
        <v>6.2756216697058977E-10</v>
      </c>
      <c r="BC71" s="284"/>
      <c r="BD71" s="285"/>
      <c r="BE71" s="284"/>
      <c r="BF71" s="284"/>
      <c r="BG71" s="286"/>
    </row>
  </sheetData>
  <mergeCells count="75">
    <mergeCell ref="P4:S4"/>
    <mergeCell ref="A4:B6"/>
    <mergeCell ref="C4:E4"/>
    <mergeCell ref="F4:H4"/>
    <mergeCell ref="I4:K4"/>
    <mergeCell ref="L4:O4"/>
    <mergeCell ref="AX4:BB4"/>
    <mergeCell ref="BC4:BF4"/>
    <mergeCell ref="BG4:BG5"/>
    <mergeCell ref="A7:A15"/>
    <mergeCell ref="A32:B34"/>
    <mergeCell ref="C32:E32"/>
    <mergeCell ref="F32:H32"/>
    <mergeCell ref="I32:K32"/>
    <mergeCell ref="L32:O32"/>
    <mergeCell ref="P32:S32"/>
    <mergeCell ref="T4:W4"/>
    <mergeCell ref="X4:AE4"/>
    <mergeCell ref="AF4:AI4"/>
    <mergeCell ref="AJ4:AM4"/>
    <mergeCell ref="AN4:AQ4"/>
    <mergeCell ref="AR4:AW4"/>
    <mergeCell ref="AX32:BB32"/>
    <mergeCell ref="BC32:BF32"/>
    <mergeCell ref="AT33:AV33"/>
    <mergeCell ref="AT34:AV34"/>
    <mergeCell ref="A35:A40"/>
    <mergeCell ref="AT35:AV35"/>
    <mergeCell ref="AT36:AV36"/>
    <mergeCell ref="AT37:AV37"/>
    <mergeCell ref="AT38:AV38"/>
    <mergeCell ref="AT39:AV39"/>
    <mergeCell ref="T32:W32"/>
    <mergeCell ref="X32:AE32"/>
    <mergeCell ref="AF32:AI32"/>
    <mergeCell ref="AJ32:AM32"/>
    <mergeCell ref="AN32:AQ32"/>
    <mergeCell ref="AR32:AW32"/>
    <mergeCell ref="AX54:BB54"/>
    <mergeCell ref="BC54:BF54"/>
    <mergeCell ref="AT55:AV55"/>
    <mergeCell ref="AT40:AV40"/>
    <mergeCell ref="A54:B56"/>
    <mergeCell ref="C54:E54"/>
    <mergeCell ref="F54:H54"/>
    <mergeCell ref="I54:K54"/>
    <mergeCell ref="L54:O54"/>
    <mergeCell ref="P54:S54"/>
    <mergeCell ref="T54:W54"/>
    <mergeCell ref="X54:AE54"/>
    <mergeCell ref="AF54:AI54"/>
    <mergeCell ref="AT46:AV46"/>
    <mergeCell ref="AT56:AV56"/>
    <mergeCell ref="AJ54:AM54"/>
    <mergeCell ref="A17:B17"/>
    <mergeCell ref="A42:B42"/>
    <mergeCell ref="AT43:AV43"/>
    <mergeCell ref="AT44:AV44"/>
    <mergeCell ref="AT45:AV45"/>
    <mergeCell ref="AT69:AV69"/>
    <mergeCell ref="AT47:AV47"/>
    <mergeCell ref="A64:B64"/>
    <mergeCell ref="AT65:AV65"/>
    <mergeCell ref="AT66:AV66"/>
    <mergeCell ref="AT67:AV67"/>
    <mergeCell ref="AT68:AV68"/>
    <mergeCell ref="AN54:AQ54"/>
    <mergeCell ref="AR54:AW54"/>
    <mergeCell ref="A57:A62"/>
    <mergeCell ref="AT57:AV57"/>
    <mergeCell ref="AT58:AV58"/>
    <mergeCell ref="AT59:AV59"/>
    <mergeCell ref="AT60:AV60"/>
    <mergeCell ref="AT61:AV61"/>
    <mergeCell ref="AT62:AV62"/>
  </mergeCells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G53"/>
  <sheetViews>
    <sheetView topLeftCell="A34" workbookViewId="0">
      <selection activeCell="G5" sqref="G5"/>
    </sheetView>
  </sheetViews>
  <sheetFormatPr defaultRowHeight="15"/>
  <cols>
    <col min="1" max="1" width="10.7109375" customWidth="1"/>
    <col min="2" max="2" width="17.7109375" bestFit="1" customWidth="1"/>
    <col min="3" max="4" width="10.7109375" customWidth="1"/>
    <col min="5" max="5" width="12.42578125" bestFit="1" customWidth="1"/>
    <col min="6" max="7" width="10.7109375" customWidth="1"/>
    <col min="8" max="8" width="12.42578125" bestFit="1" customWidth="1"/>
    <col min="9" max="10" width="10.7109375" customWidth="1"/>
    <col min="11" max="11" width="15.5703125" bestFit="1" customWidth="1"/>
    <col min="12" max="14" width="10.7109375" customWidth="1"/>
    <col min="15" max="15" width="12.42578125" bestFit="1" customWidth="1"/>
    <col min="16" max="18" width="10.7109375" customWidth="1"/>
    <col min="19" max="19" width="17.7109375" bestFit="1" customWidth="1"/>
    <col min="20" max="22" width="10.7109375" customWidth="1"/>
    <col min="23" max="23" width="12.42578125" bestFit="1" customWidth="1"/>
    <col min="24" max="30" width="10.7109375" customWidth="1"/>
    <col min="31" max="31" width="14.5703125" bestFit="1" customWidth="1"/>
    <col min="32" max="34" width="10.7109375" customWidth="1"/>
    <col min="35" max="35" width="12.42578125" bestFit="1" customWidth="1"/>
    <col min="36" max="38" width="10.7109375" customWidth="1"/>
    <col min="39" max="39" width="17.7109375" bestFit="1" customWidth="1"/>
    <col min="40" max="42" width="10.7109375" customWidth="1"/>
    <col min="43" max="43" width="12.42578125" bestFit="1" customWidth="1"/>
    <col min="44" max="48" width="10.7109375" customWidth="1"/>
    <col min="49" max="49" width="12.42578125" bestFit="1" customWidth="1"/>
    <col min="50" max="53" width="10.7109375" customWidth="1"/>
    <col min="54" max="54" width="16.5703125" bestFit="1" customWidth="1"/>
    <col min="55" max="59" width="10.7109375" customWidth="1"/>
  </cols>
  <sheetData>
    <row r="1" spans="1:59" s="72" customFormat="1">
      <c r="A1" s="1">
        <v>1965</v>
      </c>
      <c r="B1" s="74"/>
      <c r="C1" s="75"/>
      <c r="D1" s="75"/>
      <c r="E1" s="76"/>
      <c r="F1" s="75"/>
      <c r="G1" s="75"/>
      <c r="H1" s="76"/>
      <c r="I1" s="75"/>
      <c r="J1" s="75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7"/>
    </row>
    <row r="2" spans="1:59" s="72" customFormat="1">
      <c r="A2" s="29"/>
      <c r="B2" s="95" t="s">
        <v>85</v>
      </c>
    </row>
    <row r="3" spans="1:59" s="72" customFormat="1" ht="15.75" thickBot="1">
      <c r="A3" s="29"/>
      <c r="B3" s="29"/>
    </row>
    <row r="4" spans="1:59" s="72" customFormat="1" ht="39.75" customHeight="1" thickTop="1">
      <c r="A4" s="378"/>
      <c r="B4" s="466"/>
      <c r="C4" s="509" t="s">
        <v>1</v>
      </c>
      <c r="D4" s="386"/>
      <c r="E4" s="387"/>
      <c r="F4" s="385" t="s">
        <v>2</v>
      </c>
      <c r="G4" s="386"/>
      <c r="H4" s="387"/>
      <c r="I4" s="385" t="s">
        <v>3</v>
      </c>
      <c r="J4" s="386"/>
      <c r="K4" s="387"/>
      <c r="L4" s="385" t="s">
        <v>4</v>
      </c>
      <c r="M4" s="386"/>
      <c r="N4" s="386"/>
      <c r="O4" s="387"/>
      <c r="P4" s="385" t="s">
        <v>5</v>
      </c>
      <c r="Q4" s="386"/>
      <c r="R4" s="386"/>
      <c r="S4" s="387"/>
      <c r="T4" s="385" t="s">
        <v>6</v>
      </c>
      <c r="U4" s="386"/>
      <c r="V4" s="386"/>
      <c r="W4" s="387"/>
      <c r="X4" s="385" t="s">
        <v>7</v>
      </c>
      <c r="Y4" s="386"/>
      <c r="Z4" s="386"/>
      <c r="AA4" s="386"/>
      <c r="AB4" s="386"/>
      <c r="AC4" s="386"/>
      <c r="AD4" s="386"/>
      <c r="AE4" s="387"/>
      <c r="AF4" s="385" t="s">
        <v>8</v>
      </c>
      <c r="AG4" s="386"/>
      <c r="AH4" s="386"/>
      <c r="AI4" s="387"/>
      <c r="AJ4" s="385" t="s">
        <v>9</v>
      </c>
      <c r="AK4" s="386"/>
      <c r="AL4" s="386"/>
      <c r="AM4" s="387"/>
      <c r="AN4" s="385" t="s">
        <v>10</v>
      </c>
      <c r="AO4" s="386"/>
      <c r="AP4" s="386"/>
      <c r="AQ4" s="387"/>
      <c r="AR4" s="385" t="s">
        <v>11</v>
      </c>
      <c r="AS4" s="386"/>
      <c r="AT4" s="386"/>
      <c r="AU4" s="386"/>
      <c r="AV4" s="386"/>
      <c r="AW4" s="387"/>
      <c r="AX4" s="385" t="s">
        <v>12</v>
      </c>
      <c r="AY4" s="386"/>
      <c r="AZ4" s="386"/>
      <c r="BA4" s="386"/>
      <c r="BB4" s="387"/>
      <c r="BC4" s="385" t="s">
        <v>13</v>
      </c>
      <c r="BD4" s="386"/>
      <c r="BE4" s="386"/>
      <c r="BF4" s="387"/>
      <c r="BG4" s="388" t="s">
        <v>14</v>
      </c>
    </row>
    <row r="5" spans="1:59" s="72" customFormat="1" ht="60.75">
      <c r="A5" s="380"/>
      <c r="B5" s="467"/>
      <c r="C5" s="3" t="s">
        <v>15</v>
      </c>
      <c r="D5" s="4" t="s">
        <v>16</v>
      </c>
      <c r="E5" s="4" t="s">
        <v>14</v>
      </c>
      <c r="F5" s="4" t="s">
        <v>15</v>
      </c>
      <c r="G5" s="4" t="s">
        <v>16</v>
      </c>
      <c r="H5" s="4" t="s">
        <v>14</v>
      </c>
      <c r="I5" s="4" t="s">
        <v>15</v>
      </c>
      <c r="J5" s="4" t="s">
        <v>16</v>
      </c>
      <c r="K5" s="4" t="s">
        <v>14</v>
      </c>
      <c r="L5" s="4" t="s">
        <v>17</v>
      </c>
      <c r="M5" s="4" t="s">
        <v>15</v>
      </c>
      <c r="N5" s="5" t="s">
        <v>16</v>
      </c>
      <c r="O5" s="4" t="s">
        <v>14</v>
      </c>
      <c r="P5" s="4" t="s">
        <v>17</v>
      </c>
      <c r="Q5" s="5" t="s">
        <v>15</v>
      </c>
      <c r="R5" s="4" t="s">
        <v>16</v>
      </c>
      <c r="S5" s="4" t="s">
        <v>14</v>
      </c>
      <c r="T5" s="4" t="s">
        <v>17</v>
      </c>
      <c r="U5" s="4" t="s">
        <v>15</v>
      </c>
      <c r="V5" s="5" t="s">
        <v>16</v>
      </c>
      <c r="W5" s="4" t="s">
        <v>14</v>
      </c>
      <c r="X5" s="6" t="s">
        <v>17</v>
      </c>
      <c r="Y5" s="5" t="s">
        <v>18</v>
      </c>
      <c r="Z5" s="4" t="s">
        <v>19</v>
      </c>
      <c r="AA5" s="4" t="s">
        <v>20</v>
      </c>
      <c r="AB5" s="4" t="s">
        <v>21</v>
      </c>
      <c r="AC5" s="4" t="s">
        <v>22</v>
      </c>
      <c r="AD5" s="4" t="s">
        <v>23</v>
      </c>
      <c r="AE5" s="6" t="s">
        <v>14</v>
      </c>
      <c r="AF5" s="6" t="s">
        <v>17</v>
      </c>
      <c r="AG5" s="5" t="s">
        <v>24</v>
      </c>
      <c r="AH5" s="4" t="s">
        <v>25</v>
      </c>
      <c r="AI5" s="4" t="s">
        <v>14</v>
      </c>
      <c r="AJ5" s="4" t="s">
        <v>17</v>
      </c>
      <c r="AK5" s="5" t="s">
        <v>26</v>
      </c>
      <c r="AL5" s="4" t="s">
        <v>25</v>
      </c>
      <c r="AM5" s="4" t="s">
        <v>14</v>
      </c>
      <c r="AN5" s="4" t="s">
        <v>17</v>
      </c>
      <c r="AO5" s="5" t="s">
        <v>27</v>
      </c>
      <c r="AP5" s="4" t="s">
        <v>25</v>
      </c>
      <c r="AQ5" s="4" t="s">
        <v>14</v>
      </c>
      <c r="AR5" s="4" t="s">
        <v>17</v>
      </c>
      <c r="AS5" s="5" t="s">
        <v>28</v>
      </c>
      <c r="AT5" s="4" t="s">
        <v>29</v>
      </c>
      <c r="AU5" s="4" t="s">
        <v>30</v>
      </c>
      <c r="AV5" s="4" t="s">
        <v>31</v>
      </c>
      <c r="AW5" s="4" t="s">
        <v>14</v>
      </c>
      <c r="AX5" s="4" t="s">
        <v>17</v>
      </c>
      <c r="AY5" s="5" t="s">
        <v>32</v>
      </c>
      <c r="AZ5" s="4" t="s">
        <v>33</v>
      </c>
      <c r="BA5" s="4" t="s">
        <v>34</v>
      </c>
      <c r="BB5" s="4" t="s">
        <v>14</v>
      </c>
      <c r="BC5" s="6" t="s">
        <v>17</v>
      </c>
      <c r="BD5" s="5" t="s">
        <v>15</v>
      </c>
      <c r="BE5" s="4" t="s">
        <v>16</v>
      </c>
      <c r="BF5" s="7" t="s">
        <v>14</v>
      </c>
      <c r="BG5" s="389"/>
    </row>
    <row r="6" spans="1:59" s="72" customFormat="1" ht="15.75" thickBot="1">
      <c r="A6" s="382"/>
      <c r="B6" s="468"/>
      <c r="C6" s="8" t="s">
        <v>35</v>
      </c>
      <c r="D6" s="9" t="s">
        <v>35</v>
      </c>
      <c r="E6" s="9" t="s">
        <v>35</v>
      </c>
      <c r="F6" s="9" t="s">
        <v>35</v>
      </c>
      <c r="G6" s="9" t="s">
        <v>35</v>
      </c>
      <c r="H6" s="9" t="s">
        <v>35</v>
      </c>
      <c r="I6" s="9" t="s">
        <v>35</v>
      </c>
      <c r="J6" s="9" t="s">
        <v>35</v>
      </c>
      <c r="K6" s="9" t="s">
        <v>35</v>
      </c>
      <c r="L6" s="9" t="s">
        <v>35</v>
      </c>
      <c r="M6" s="9" t="s">
        <v>35</v>
      </c>
      <c r="N6" s="10" t="s">
        <v>35</v>
      </c>
      <c r="O6" s="9" t="s">
        <v>35</v>
      </c>
      <c r="P6" s="9" t="s">
        <v>35</v>
      </c>
      <c r="Q6" s="10" t="s">
        <v>35</v>
      </c>
      <c r="R6" s="9" t="s">
        <v>35</v>
      </c>
      <c r="S6" s="9" t="s">
        <v>35</v>
      </c>
      <c r="T6" s="9" t="s">
        <v>35</v>
      </c>
      <c r="U6" s="9" t="s">
        <v>35</v>
      </c>
      <c r="V6" s="10" t="s">
        <v>35</v>
      </c>
      <c r="W6" s="9" t="s">
        <v>35</v>
      </c>
      <c r="X6" s="9" t="s">
        <v>35</v>
      </c>
      <c r="Y6" s="10" t="s">
        <v>35</v>
      </c>
      <c r="Z6" s="9" t="s">
        <v>35</v>
      </c>
      <c r="AA6" s="9" t="s">
        <v>35</v>
      </c>
      <c r="AB6" s="9" t="s">
        <v>35</v>
      </c>
      <c r="AC6" s="9" t="s">
        <v>35</v>
      </c>
      <c r="AD6" s="9" t="s">
        <v>35</v>
      </c>
      <c r="AE6" s="9" t="s">
        <v>35</v>
      </c>
      <c r="AF6" s="9" t="s">
        <v>35</v>
      </c>
      <c r="AG6" s="10" t="s">
        <v>35</v>
      </c>
      <c r="AH6" s="9" t="s">
        <v>35</v>
      </c>
      <c r="AI6" s="9" t="s">
        <v>35</v>
      </c>
      <c r="AJ6" s="9" t="s">
        <v>35</v>
      </c>
      <c r="AK6" s="10" t="s">
        <v>35</v>
      </c>
      <c r="AL6" s="9" t="s">
        <v>35</v>
      </c>
      <c r="AM6" s="9" t="s">
        <v>35</v>
      </c>
      <c r="AN6" s="9" t="s">
        <v>35</v>
      </c>
      <c r="AO6" s="10" t="s">
        <v>35</v>
      </c>
      <c r="AP6" s="9" t="s">
        <v>35</v>
      </c>
      <c r="AQ6" s="9" t="s">
        <v>35</v>
      </c>
      <c r="AR6" s="9" t="s">
        <v>35</v>
      </c>
      <c r="AS6" s="10" t="s">
        <v>35</v>
      </c>
      <c r="AT6" s="9" t="s">
        <v>35</v>
      </c>
      <c r="AU6" s="9" t="s">
        <v>35</v>
      </c>
      <c r="AV6" s="9" t="s">
        <v>35</v>
      </c>
      <c r="AW6" s="9" t="s">
        <v>35</v>
      </c>
      <c r="AX6" s="9" t="s">
        <v>35</v>
      </c>
      <c r="AY6" s="10" t="s">
        <v>35</v>
      </c>
      <c r="AZ6" s="9" t="s">
        <v>35</v>
      </c>
      <c r="BA6" s="9" t="s">
        <v>35</v>
      </c>
      <c r="BB6" s="9" t="s">
        <v>35</v>
      </c>
      <c r="BC6" s="9" t="s">
        <v>35</v>
      </c>
      <c r="BD6" s="10" t="s">
        <v>35</v>
      </c>
      <c r="BE6" s="9" t="s">
        <v>35</v>
      </c>
      <c r="BF6" s="9" t="s">
        <v>35</v>
      </c>
      <c r="BG6" s="11" t="s">
        <v>35</v>
      </c>
    </row>
    <row r="7" spans="1:59" s="72" customFormat="1" ht="24.75" thickTop="1">
      <c r="A7" s="510" t="s">
        <v>86</v>
      </c>
      <c r="B7" s="96" t="s">
        <v>89</v>
      </c>
      <c r="C7" s="97">
        <v>161</v>
      </c>
      <c r="D7" s="98">
        <v>81</v>
      </c>
      <c r="E7" s="99">
        <v>242</v>
      </c>
      <c r="F7" s="100">
        <v>54</v>
      </c>
      <c r="G7" s="98">
        <v>188</v>
      </c>
      <c r="H7" s="99">
        <v>242</v>
      </c>
      <c r="I7" s="100">
        <v>95</v>
      </c>
      <c r="J7" s="98">
        <v>147</v>
      </c>
      <c r="K7" s="99">
        <v>242</v>
      </c>
      <c r="L7" s="101">
        <v>77</v>
      </c>
      <c r="M7" s="101">
        <v>21</v>
      </c>
      <c r="N7" s="102">
        <v>144</v>
      </c>
      <c r="O7" s="99">
        <v>242</v>
      </c>
      <c r="P7" s="99">
        <v>53</v>
      </c>
      <c r="Q7" s="102">
        <v>76</v>
      </c>
      <c r="R7" s="99">
        <v>113</v>
      </c>
      <c r="S7" s="99">
        <v>242</v>
      </c>
      <c r="T7" s="99">
        <v>49</v>
      </c>
      <c r="U7" s="99">
        <v>97</v>
      </c>
      <c r="V7" s="102">
        <v>96</v>
      </c>
      <c r="W7" s="99">
        <v>242</v>
      </c>
      <c r="X7" s="99">
        <v>67</v>
      </c>
      <c r="Y7" s="102">
        <v>67</v>
      </c>
      <c r="Z7" s="99">
        <v>6</v>
      </c>
      <c r="AA7" s="99">
        <v>41</v>
      </c>
      <c r="AB7" s="99">
        <v>17</v>
      </c>
      <c r="AC7" s="99">
        <v>6</v>
      </c>
      <c r="AD7" s="99">
        <v>38</v>
      </c>
      <c r="AE7" s="99">
        <v>242</v>
      </c>
      <c r="AF7" s="99">
        <v>42</v>
      </c>
      <c r="AG7" s="102">
        <v>116</v>
      </c>
      <c r="AH7" s="99">
        <v>84</v>
      </c>
      <c r="AI7" s="99">
        <v>242</v>
      </c>
      <c r="AJ7" s="99">
        <v>89</v>
      </c>
      <c r="AK7" s="102">
        <v>49</v>
      </c>
      <c r="AL7" s="99">
        <v>104</v>
      </c>
      <c r="AM7" s="99">
        <v>242</v>
      </c>
      <c r="AN7" s="99">
        <v>46</v>
      </c>
      <c r="AO7" s="102">
        <v>76</v>
      </c>
      <c r="AP7" s="99">
        <v>120</v>
      </c>
      <c r="AQ7" s="99">
        <v>242</v>
      </c>
      <c r="AR7" s="99">
        <v>11</v>
      </c>
      <c r="AS7" s="102">
        <v>1</v>
      </c>
      <c r="AT7" s="99">
        <v>191</v>
      </c>
      <c r="AU7" s="99">
        <v>32</v>
      </c>
      <c r="AV7" s="99">
        <v>7</v>
      </c>
      <c r="AW7" s="99">
        <v>242</v>
      </c>
      <c r="AX7" s="99">
        <v>5</v>
      </c>
      <c r="AY7" s="102">
        <v>196</v>
      </c>
      <c r="AZ7" s="99">
        <v>7</v>
      </c>
      <c r="BA7" s="99">
        <v>34</v>
      </c>
      <c r="BB7" s="99">
        <v>242</v>
      </c>
      <c r="BC7" s="99">
        <v>12</v>
      </c>
      <c r="BD7" s="102">
        <v>42</v>
      </c>
      <c r="BE7" s="99">
        <v>188</v>
      </c>
      <c r="BF7" s="99">
        <v>242</v>
      </c>
      <c r="BG7" s="142">
        <v>242</v>
      </c>
    </row>
    <row r="8" spans="1:59" s="72" customFormat="1">
      <c r="A8" s="390"/>
      <c r="B8" s="104" t="s">
        <v>87</v>
      </c>
      <c r="C8" s="97">
        <v>494</v>
      </c>
      <c r="D8" s="98">
        <v>173</v>
      </c>
      <c r="E8" s="99">
        <v>667</v>
      </c>
      <c r="F8" s="100">
        <v>219</v>
      </c>
      <c r="G8" s="98">
        <v>448</v>
      </c>
      <c r="H8" s="99">
        <v>667</v>
      </c>
      <c r="I8" s="100">
        <v>302</v>
      </c>
      <c r="J8" s="98">
        <v>365</v>
      </c>
      <c r="K8" s="99">
        <v>667</v>
      </c>
      <c r="L8" s="99">
        <v>126</v>
      </c>
      <c r="M8" s="99">
        <v>50</v>
      </c>
      <c r="N8" s="105">
        <v>491</v>
      </c>
      <c r="O8" s="99">
        <v>667</v>
      </c>
      <c r="P8" s="99">
        <v>92</v>
      </c>
      <c r="Q8" s="105">
        <v>347</v>
      </c>
      <c r="R8" s="99">
        <v>228</v>
      </c>
      <c r="S8" s="99">
        <v>667</v>
      </c>
      <c r="T8" s="99">
        <v>92</v>
      </c>
      <c r="U8" s="99">
        <v>205</v>
      </c>
      <c r="V8" s="105">
        <v>370</v>
      </c>
      <c r="W8" s="99">
        <v>667</v>
      </c>
      <c r="X8" s="99">
        <v>138</v>
      </c>
      <c r="Y8" s="105">
        <v>259</v>
      </c>
      <c r="Z8" s="99">
        <v>29</v>
      </c>
      <c r="AA8" s="99">
        <v>103</v>
      </c>
      <c r="AB8" s="99">
        <v>21</v>
      </c>
      <c r="AC8" s="99">
        <v>9</v>
      </c>
      <c r="AD8" s="99">
        <v>88</v>
      </c>
      <c r="AE8" s="99">
        <v>667</v>
      </c>
      <c r="AF8" s="99">
        <v>103</v>
      </c>
      <c r="AG8" s="105">
        <v>420</v>
      </c>
      <c r="AH8" s="99">
        <v>144</v>
      </c>
      <c r="AI8" s="99">
        <v>667</v>
      </c>
      <c r="AJ8" s="99">
        <v>194</v>
      </c>
      <c r="AK8" s="105">
        <v>213</v>
      </c>
      <c r="AL8" s="99">
        <v>260</v>
      </c>
      <c r="AM8" s="99">
        <v>667</v>
      </c>
      <c r="AN8" s="99">
        <v>181</v>
      </c>
      <c r="AO8" s="105">
        <v>160</v>
      </c>
      <c r="AP8" s="99">
        <v>326</v>
      </c>
      <c r="AQ8" s="99">
        <v>667</v>
      </c>
      <c r="AR8" s="99">
        <v>3</v>
      </c>
      <c r="AS8" s="105">
        <v>15</v>
      </c>
      <c r="AT8" s="99">
        <v>557</v>
      </c>
      <c r="AU8" s="99">
        <v>60</v>
      </c>
      <c r="AV8" s="99">
        <v>32</v>
      </c>
      <c r="AW8" s="99">
        <v>667</v>
      </c>
      <c r="AX8" s="99">
        <v>12</v>
      </c>
      <c r="AY8" s="105">
        <v>608</v>
      </c>
      <c r="AZ8" s="99">
        <v>1</v>
      </c>
      <c r="BA8" s="99">
        <v>46</v>
      </c>
      <c r="BB8" s="99">
        <v>667</v>
      </c>
      <c r="BC8" s="99">
        <v>105</v>
      </c>
      <c r="BD8" s="105">
        <v>206</v>
      </c>
      <c r="BE8" s="99">
        <v>356</v>
      </c>
      <c r="BF8" s="99">
        <v>667</v>
      </c>
      <c r="BG8" s="103">
        <v>667</v>
      </c>
    </row>
    <row r="9" spans="1:59" s="72" customFormat="1">
      <c r="A9" s="390"/>
      <c r="B9" s="104" t="s">
        <v>88</v>
      </c>
      <c r="C9" s="97">
        <v>278</v>
      </c>
      <c r="D9" s="98">
        <v>30</v>
      </c>
      <c r="E9" s="99">
        <v>308</v>
      </c>
      <c r="F9" s="100">
        <v>128</v>
      </c>
      <c r="G9" s="98">
        <v>180</v>
      </c>
      <c r="H9" s="99">
        <v>308</v>
      </c>
      <c r="I9" s="100">
        <v>145</v>
      </c>
      <c r="J9" s="98">
        <v>163</v>
      </c>
      <c r="K9" s="99">
        <v>308</v>
      </c>
      <c r="L9" s="99">
        <v>23</v>
      </c>
      <c r="M9" s="99">
        <v>12</v>
      </c>
      <c r="N9" s="105">
        <v>273</v>
      </c>
      <c r="O9" s="99">
        <v>308</v>
      </c>
      <c r="P9" s="99">
        <v>22</v>
      </c>
      <c r="Q9" s="105">
        <v>215</v>
      </c>
      <c r="R9" s="99">
        <v>71</v>
      </c>
      <c r="S9" s="99">
        <v>308</v>
      </c>
      <c r="T9" s="99">
        <v>25</v>
      </c>
      <c r="U9" s="99">
        <v>50</v>
      </c>
      <c r="V9" s="105">
        <v>233</v>
      </c>
      <c r="W9" s="99">
        <v>308</v>
      </c>
      <c r="X9" s="99">
        <v>22</v>
      </c>
      <c r="Y9" s="105">
        <v>220</v>
      </c>
      <c r="Z9" s="99">
        <v>14</v>
      </c>
      <c r="AA9" s="99">
        <v>30</v>
      </c>
      <c r="AB9" s="99">
        <v>0</v>
      </c>
      <c r="AC9" s="99">
        <v>2</v>
      </c>
      <c r="AD9" s="99">
        <v>20</v>
      </c>
      <c r="AE9" s="99">
        <v>308</v>
      </c>
      <c r="AF9" s="99">
        <v>14</v>
      </c>
      <c r="AG9" s="105">
        <v>242</v>
      </c>
      <c r="AH9" s="99">
        <v>52</v>
      </c>
      <c r="AI9" s="99">
        <v>308</v>
      </c>
      <c r="AJ9" s="99">
        <v>42</v>
      </c>
      <c r="AK9" s="105">
        <v>179</v>
      </c>
      <c r="AL9" s="99">
        <v>87</v>
      </c>
      <c r="AM9" s="99">
        <v>308</v>
      </c>
      <c r="AN9" s="99">
        <v>46</v>
      </c>
      <c r="AO9" s="105">
        <v>157</v>
      </c>
      <c r="AP9" s="99">
        <v>105</v>
      </c>
      <c r="AQ9" s="99">
        <v>308</v>
      </c>
      <c r="AR9" s="99">
        <v>2</v>
      </c>
      <c r="AS9" s="105">
        <v>7</v>
      </c>
      <c r="AT9" s="99">
        <v>277</v>
      </c>
      <c r="AU9" s="99">
        <v>11</v>
      </c>
      <c r="AV9" s="99">
        <v>11</v>
      </c>
      <c r="AW9" s="99">
        <v>308</v>
      </c>
      <c r="AX9" s="99">
        <v>3</v>
      </c>
      <c r="AY9" s="105">
        <v>297</v>
      </c>
      <c r="AZ9" s="99">
        <v>0</v>
      </c>
      <c r="BA9" s="99">
        <v>8</v>
      </c>
      <c r="BB9" s="99">
        <v>308</v>
      </c>
      <c r="BC9" s="99">
        <v>29</v>
      </c>
      <c r="BD9" s="105">
        <v>116</v>
      </c>
      <c r="BE9" s="99">
        <v>163</v>
      </c>
      <c r="BF9" s="99">
        <v>308</v>
      </c>
      <c r="BG9" s="103">
        <v>308</v>
      </c>
    </row>
    <row r="10" spans="1:59" s="72" customFormat="1" ht="15.75" thickBot="1">
      <c r="A10" s="391"/>
      <c r="B10" s="83" t="s">
        <v>14</v>
      </c>
      <c r="C10" s="106">
        <v>933</v>
      </c>
      <c r="D10" s="107">
        <v>284</v>
      </c>
      <c r="E10" s="108">
        <v>1217</v>
      </c>
      <c r="F10" s="109">
        <v>401</v>
      </c>
      <c r="G10" s="107">
        <v>816</v>
      </c>
      <c r="H10" s="108">
        <v>1217</v>
      </c>
      <c r="I10" s="109">
        <v>542</v>
      </c>
      <c r="J10" s="107">
        <v>675</v>
      </c>
      <c r="K10" s="108">
        <v>1217</v>
      </c>
      <c r="L10" s="108">
        <v>226</v>
      </c>
      <c r="M10" s="108">
        <v>83</v>
      </c>
      <c r="N10" s="110">
        <v>908</v>
      </c>
      <c r="O10" s="108">
        <v>1217</v>
      </c>
      <c r="P10" s="108">
        <v>167</v>
      </c>
      <c r="Q10" s="110">
        <v>638</v>
      </c>
      <c r="R10" s="108">
        <v>412</v>
      </c>
      <c r="S10" s="108">
        <v>1217</v>
      </c>
      <c r="T10" s="108">
        <v>166</v>
      </c>
      <c r="U10" s="108">
        <v>352</v>
      </c>
      <c r="V10" s="110">
        <v>699</v>
      </c>
      <c r="W10" s="108">
        <v>1217</v>
      </c>
      <c r="X10" s="108">
        <v>227</v>
      </c>
      <c r="Y10" s="110">
        <v>546</v>
      </c>
      <c r="Z10" s="108">
        <v>49</v>
      </c>
      <c r="AA10" s="108">
        <v>174</v>
      </c>
      <c r="AB10" s="108">
        <v>38</v>
      </c>
      <c r="AC10" s="108">
        <v>17</v>
      </c>
      <c r="AD10" s="108">
        <v>146</v>
      </c>
      <c r="AE10" s="108">
        <v>1217</v>
      </c>
      <c r="AF10" s="108">
        <v>159</v>
      </c>
      <c r="AG10" s="110">
        <v>778</v>
      </c>
      <c r="AH10" s="108">
        <v>280</v>
      </c>
      <c r="AI10" s="108">
        <v>1217</v>
      </c>
      <c r="AJ10" s="108">
        <v>325</v>
      </c>
      <c r="AK10" s="110">
        <v>441</v>
      </c>
      <c r="AL10" s="108">
        <v>451</v>
      </c>
      <c r="AM10" s="108">
        <v>1217</v>
      </c>
      <c r="AN10" s="108">
        <v>273</v>
      </c>
      <c r="AO10" s="110">
        <v>393</v>
      </c>
      <c r="AP10" s="108">
        <v>551</v>
      </c>
      <c r="AQ10" s="108">
        <v>1217</v>
      </c>
      <c r="AR10" s="108">
        <v>16</v>
      </c>
      <c r="AS10" s="110">
        <v>23</v>
      </c>
      <c r="AT10" s="108">
        <v>1025</v>
      </c>
      <c r="AU10" s="108">
        <v>103</v>
      </c>
      <c r="AV10" s="108">
        <v>50</v>
      </c>
      <c r="AW10" s="108">
        <v>1217</v>
      </c>
      <c r="AX10" s="108">
        <v>20</v>
      </c>
      <c r="AY10" s="110">
        <v>1101</v>
      </c>
      <c r="AZ10" s="108">
        <v>8</v>
      </c>
      <c r="BA10" s="108">
        <v>88</v>
      </c>
      <c r="BB10" s="108">
        <v>1217</v>
      </c>
      <c r="BC10" s="108">
        <v>146</v>
      </c>
      <c r="BD10" s="110">
        <v>364</v>
      </c>
      <c r="BE10" s="108">
        <v>707</v>
      </c>
      <c r="BF10" s="108">
        <v>1217</v>
      </c>
      <c r="BG10" s="111">
        <v>1217</v>
      </c>
    </row>
    <row r="11" spans="1:59" s="72" customFormat="1" ht="15.75" thickTop="1">
      <c r="A11" s="74"/>
      <c r="B11" s="88"/>
      <c r="C11" s="134"/>
      <c r="D11" s="134"/>
      <c r="E11" s="135"/>
      <c r="F11" s="134"/>
      <c r="G11" s="134"/>
      <c r="H11" s="135"/>
      <c r="I11" s="134"/>
      <c r="J11" s="134"/>
      <c r="K11" s="135"/>
      <c r="L11" s="135"/>
      <c r="M11" s="135"/>
      <c r="N11" s="136"/>
      <c r="O11" s="135"/>
      <c r="P11" s="135"/>
      <c r="Q11" s="136"/>
      <c r="R11" s="135"/>
      <c r="S11" s="135"/>
      <c r="T11" s="135"/>
      <c r="U11" s="135"/>
      <c r="V11" s="136"/>
      <c r="W11" s="135"/>
      <c r="X11" s="135"/>
      <c r="Y11" s="136"/>
      <c r="Z11" s="135"/>
      <c r="AA11" s="135"/>
      <c r="AB11" s="135"/>
      <c r="AC11" s="135"/>
      <c r="AD11" s="135"/>
      <c r="AE11" s="135"/>
      <c r="AF11" s="135"/>
      <c r="AG11" s="136"/>
      <c r="AH11" s="135"/>
      <c r="AI11" s="135"/>
      <c r="AJ11" s="135"/>
      <c r="AK11" s="136"/>
      <c r="AL11" s="135"/>
      <c r="AM11" s="135"/>
      <c r="AN11" s="135"/>
      <c r="AO11" s="136"/>
      <c r="AP11" s="135"/>
      <c r="AQ11" s="135"/>
      <c r="AR11" s="135"/>
      <c r="AS11" s="136"/>
      <c r="AT11" s="135"/>
      <c r="AU11" s="135"/>
      <c r="AV11" s="135"/>
      <c r="AW11" s="135"/>
      <c r="AX11" s="135"/>
      <c r="AY11" s="136"/>
      <c r="AZ11" s="135"/>
      <c r="BA11" s="135"/>
      <c r="BB11" s="135"/>
      <c r="BC11" s="135"/>
      <c r="BD11" s="136"/>
      <c r="BE11" s="135"/>
      <c r="BF11" s="135"/>
      <c r="BG11" s="135"/>
    </row>
    <row r="12" spans="1:59" s="72" customFormat="1">
      <c r="A12" s="335" t="s">
        <v>67</v>
      </c>
      <c r="B12" s="335"/>
      <c r="C12" s="66" t="s">
        <v>81</v>
      </c>
      <c r="D12" s="134"/>
      <c r="E12" s="135"/>
      <c r="F12" s="134"/>
      <c r="G12" s="134"/>
      <c r="H12" s="135"/>
      <c r="I12" s="134"/>
      <c r="J12" s="134"/>
      <c r="K12" s="135"/>
      <c r="L12" s="135"/>
      <c r="M12" s="135"/>
      <c r="N12" s="136"/>
      <c r="O12" s="135"/>
      <c r="P12" s="135"/>
      <c r="Q12" s="136"/>
      <c r="R12" s="135"/>
      <c r="S12" s="135"/>
      <c r="T12" s="135"/>
      <c r="U12" s="135"/>
      <c r="V12" s="136"/>
      <c r="W12" s="135"/>
      <c r="X12" s="135"/>
      <c r="Y12" s="136"/>
      <c r="Z12" s="135"/>
      <c r="AA12" s="135"/>
      <c r="AB12" s="135"/>
      <c r="AC12" s="135"/>
      <c r="AD12" s="135"/>
      <c r="AE12" s="135"/>
      <c r="AF12" s="135"/>
      <c r="AG12" s="136"/>
      <c r="AH12" s="135"/>
      <c r="AI12" s="135"/>
      <c r="AJ12" s="135"/>
      <c r="AK12" s="136"/>
      <c r="AL12" s="135"/>
      <c r="AM12" s="135"/>
      <c r="AN12" s="135"/>
      <c r="AO12" s="136"/>
      <c r="AP12" s="135"/>
      <c r="AQ12" s="135"/>
      <c r="AR12" s="135"/>
      <c r="AS12" s="136"/>
      <c r="AT12" s="135"/>
      <c r="AU12" s="135"/>
      <c r="AV12" s="135"/>
      <c r="AW12" s="135"/>
      <c r="AX12" s="135"/>
      <c r="AY12" s="136"/>
      <c r="AZ12" s="135"/>
      <c r="BA12" s="135"/>
      <c r="BB12" s="135"/>
      <c r="BC12" s="135"/>
      <c r="BD12" s="136"/>
      <c r="BE12" s="135"/>
      <c r="BF12" s="135"/>
      <c r="BG12" s="135"/>
    </row>
    <row r="13" spans="1:59" s="72" customFormat="1" ht="24">
      <c r="A13" s="74"/>
      <c r="B13" s="137" t="s">
        <v>89</v>
      </c>
      <c r="C13" s="56">
        <f>E7*C$10/$E$10</f>
        <v>185.52670501232538</v>
      </c>
      <c r="D13" s="56">
        <f>E7*D$10/$E$10</f>
        <v>56.473294987674606</v>
      </c>
      <c r="E13" s="135"/>
      <c r="F13" s="56">
        <f>H7*F$10/$E$10</f>
        <v>79.738701725554648</v>
      </c>
      <c r="G13" s="56">
        <f>H7*G$10/$E$10</f>
        <v>162.26129827444535</v>
      </c>
      <c r="H13" s="135"/>
      <c r="I13" s="56">
        <f>K7*I$10/$E$10</f>
        <v>107.77649958915366</v>
      </c>
      <c r="J13" s="56">
        <f>K7*J$10/$E$10</f>
        <v>134.22350041084636</v>
      </c>
      <c r="K13" s="135"/>
      <c r="L13" s="56">
        <f>O7*L$10/$E$10</f>
        <v>44.940016433853742</v>
      </c>
      <c r="M13" s="56">
        <f>O7*M$10/$E$10</f>
        <v>16.504519309778143</v>
      </c>
      <c r="N13" s="56">
        <f>O7*N$10/$E$10</f>
        <v>180.55546425636811</v>
      </c>
      <c r="O13" s="135"/>
      <c r="P13" s="56">
        <f>S7*P$10/$E$10</f>
        <v>33.207888249794578</v>
      </c>
      <c r="Q13" s="56">
        <f>S7*Q$10/$E$10</f>
        <v>126.86606409202957</v>
      </c>
      <c r="R13" s="56">
        <f>S7*R$10/$E$10</f>
        <v>81.926047658175847</v>
      </c>
      <c r="S13" s="135"/>
      <c r="T13" s="56">
        <f>W7*T$10/$E$10</f>
        <v>33.009038619556286</v>
      </c>
      <c r="U13" s="56">
        <f>W7*U$10/$E$10</f>
        <v>69.995069843878383</v>
      </c>
      <c r="V13" s="56">
        <f>W7*V$10/$E$10</f>
        <v>138.99589153656532</v>
      </c>
      <c r="W13" s="135"/>
      <c r="X13" s="56">
        <f>AE7*X$10/$E$10</f>
        <v>45.138866064092028</v>
      </c>
      <c r="Y13" s="56">
        <f>AE7*Y$10/$E$10</f>
        <v>108.57189811010682</v>
      </c>
      <c r="Z13" s="56">
        <f>AE7*Z$10/$E$10</f>
        <v>9.7436318816762526</v>
      </c>
      <c r="AA13" s="56">
        <f>AE7*AA$10/$E$10</f>
        <v>34.599835661462613</v>
      </c>
      <c r="AB13" s="56">
        <f>AE7*AB$10/$E$10</f>
        <v>7.5562859490550531</v>
      </c>
      <c r="AC13" s="56">
        <f>AE7*AC$10/$E$10</f>
        <v>3.3804437140509451</v>
      </c>
      <c r="AD13" s="56">
        <f>AE7*AD$10/$E$10</f>
        <v>29.032046014790467</v>
      </c>
      <c r="AE13" s="135"/>
      <c r="AF13" s="56">
        <f>AI7*AF$10/$E$10</f>
        <v>31.617091207888251</v>
      </c>
      <c r="AG13" s="56">
        <f>AI7*AG$10/$E$10</f>
        <v>154.7050123253903</v>
      </c>
      <c r="AH13" s="56">
        <f>AI7*AH$10/$E$10</f>
        <v>55.67789646672145</v>
      </c>
      <c r="AI13" s="135"/>
      <c r="AJ13" s="56">
        <f>AM7*AJ$10/$E$10</f>
        <v>64.626129827444529</v>
      </c>
      <c r="AK13" s="56">
        <f>AM7*AK$10/$E$10</f>
        <v>87.692686935086272</v>
      </c>
      <c r="AL13" s="56">
        <f>AM7*AL$10/$E$10</f>
        <v>89.681183237469185</v>
      </c>
      <c r="AM13" s="135"/>
      <c r="AN13" s="56">
        <f>AQ7*AN$10/$E$10</f>
        <v>54.285949055053408</v>
      </c>
      <c r="AO13" s="56">
        <f>AQ7*AO$10/$E$10</f>
        <v>78.147904683648321</v>
      </c>
      <c r="AP13" s="56">
        <f>AQ7*AP$10/$E$10</f>
        <v>109.56614626129827</v>
      </c>
      <c r="AQ13" s="135"/>
      <c r="AR13" s="56">
        <f>AW7*AR$10/$E$10</f>
        <v>3.1815940838126542</v>
      </c>
      <c r="AS13" s="56">
        <f>AW7*AS$10/$E$10</f>
        <v>4.5735414954806899</v>
      </c>
      <c r="AT13" s="56">
        <f>AW7*AT$10/$E$10</f>
        <v>203.82087099424814</v>
      </c>
      <c r="AU13" s="56">
        <f>AW7*AU$10/$E$10</f>
        <v>20.481511914543962</v>
      </c>
      <c r="AV13" s="56">
        <f>AW7*AV$10/$E$10</f>
        <v>9.9424815119145435</v>
      </c>
      <c r="AW13" s="135"/>
      <c r="AX13" s="56">
        <f>BB7*AX$10/$E$10</f>
        <v>3.9769926047658175</v>
      </c>
      <c r="AY13" s="56">
        <f>BB7*AY$10/$E$10</f>
        <v>218.93344289235827</v>
      </c>
      <c r="AZ13" s="56">
        <f>BB7*AZ$10/$E$10</f>
        <v>1.5907970419063271</v>
      </c>
      <c r="BA13" s="56">
        <f>BB7*BA$10/$E$10</f>
        <v>17.498767460969596</v>
      </c>
      <c r="BB13" s="135"/>
      <c r="BC13" s="56">
        <f>BF7*BC$10/$E$10</f>
        <v>29.032046014790467</v>
      </c>
      <c r="BD13" s="56">
        <f>BF7*BD$10/$E$10</f>
        <v>72.381265406737882</v>
      </c>
      <c r="BE13" s="56">
        <f>BF7*BE$10/$E$10</f>
        <v>140.58668857847167</v>
      </c>
      <c r="BF13" s="135"/>
      <c r="BG13" s="135"/>
    </row>
    <row r="14" spans="1:59" s="72" customFormat="1">
      <c r="A14" s="74"/>
      <c r="B14" s="137" t="s">
        <v>87</v>
      </c>
      <c r="C14" s="56">
        <f t="shared" ref="C14:C15" si="0">E8*C$10/$E$10</f>
        <v>511.34839769926049</v>
      </c>
      <c r="D14" s="56">
        <f t="shared" ref="D14:D15" si="1">E8*D$10/$E$10</f>
        <v>155.65160230073951</v>
      </c>
      <c r="E14" s="135"/>
      <c r="F14" s="56">
        <f t="shared" ref="F14:F15" si="2">H8*F$10/$E$10</f>
        <v>219.77567789646673</v>
      </c>
      <c r="G14" s="56">
        <f t="shared" ref="G14:G15" si="3">H8*G$10/$E$10</f>
        <v>447.22432210353327</v>
      </c>
      <c r="H14" s="135"/>
      <c r="I14" s="56">
        <f t="shared" ref="I14:I15" si="4">K8*I$10/$E$10</f>
        <v>297.05341002465076</v>
      </c>
      <c r="J14" s="56">
        <f t="shared" ref="J14:J15" si="5">K8*J$10/$E$10</f>
        <v>369.94658997534924</v>
      </c>
      <c r="K14" s="135"/>
      <c r="L14" s="56">
        <f t="shared" ref="L14:L15" si="6">O8*L$10/$E$10</f>
        <v>123.86359901396878</v>
      </c>
      <c r="M14" s="56">
        <f t="shared" ref="M14:M15" si="7">O8*M$10/$E$10</f>
        <v>45.48972884141331</v>
      </c>
      <c r="N14" s="56">
        <f t="shared" ref="N14:N15" si="8">O8*N$10/$E$10</f>
        <v>497.64667214461792</v>
      </c>
      <c r="O14" s="135"/>
      <c r="P14" s="56">
        <f t="shared" ref="P14:P15" si="9">S8*P$10/$E$10</f>
        <v>91.52752670501232</v>
      </c>
      <c r="Q14" s="56">
        <f t="shared" ref="Q14:Q15" si="10">S8*Q$10/$E$10</f>
        <v>349.66803615447822</v>
      </c>
      <c r="R14" s="56">
        <f t="shared" ref="R14:R15" si="11">S8*R$10/$E$10</f>
        <v>225.80443714050944</v>
      </c>
      <c r="S14" s="135"/>
      <c r="T14" s="56">
        <f t="shared" ref="T14:T15" si="12">W8*T$10/$E$10</f>
        <v>90.97945768282662</v>
      </c>
      <c r="U14" s="56">
        <f t="shared" ref="U14:U15" si="13">W8*U$10/$E$10</f>
        <v>192.9202958093673</v>
      </c>
      <c r="V14" s="56">
        <f t="shared" ref="V14:V15" si="14">W8*V$10/$E$10</f>
        <v>383.10024650780611</v>
      </c>
      <c r="W14" s="135"/>
      <c r="X14" s="56">
        <f t="shared" ref="X14:X15" si="15">AE8*X$10/$E$10</f>
        <v>124.41166803615448</v>
      </c>
      <c r="Y14" s="56">
        <f t="shared" ref="Y14:Y15" si="16">AE8*Y$10/$E$10</f>
        <v>299.24568611339362</v>
      </c>
      <c r="Z14" s="56">
        <f t="shared" ref="Z14:Z15" si="17">AE8*Z$10/$E$10</f>
        <v>26.855382087099425</v>
      </c>
      <c r="AA14" s="56">
        <f t="shared" ref="AA14:AA15" si="18">AE8*AA$10/$E$10</f>
        <v>95.364009860312237</v>
      </c>
      <c r="AB14" s="56">
        <f t="shared" ref="AB14:AB15" si="19">AE8*AB$10/$E$10</f>
        <v>20.826622843056697</v>
      </c>
      <c r="AC14" s="56">
        <f t="shared" ref="AC14:AC15" si="20">AE8*AC$10/$E$10</f>
        <v>9.3171733771569425</v>
      </c>
      <c r="AD14" s="56">
        <f t="shared" ref="AD14:AD15" si="21">AE8*AD$10/$E$10</f>
        <v>80.018077239112571</v>
      </c>
      <c r="AE14" s="135"/>
      <c r="AF14" s="56">
        <f t="shared" ref="AF14:AF15" si="22">AI8*AF$10/$E$10</f>
        <v>87.142974527526704</v>
      </c>
      <c r="AG14" s="56">
        <f t="shared" ref="AG14:AG15" si="23">AI8*AG$10/$E$10</f>
        <v>426.3976992604766</v>
      </c>
      <c r="AH14" s="56">
        <f t="shared" ref="AH14:AH15" si="24">AI8*AH$10/$E$10</f>
        <v>153.45932621199671</v>
      </c>
      <c r="AI14" s="135"/>
      <c r="AJ14" s="56">
        <f t="shared" ref="AJ14:AJ15" si="25">AM8*AJ$10/$E$10</f>
        <v>178.12243221035334</v>
      </c>
      <c r="AK14" s="56">
        <f t="shared" ref="AK14:AK15" si="26">AM8*AK$10/$E$10</f>
        <v>241.69843878389483</v>
      </c>
      <c r="AL14" s="56">
        <f t="shared" ref="AL14:AL15" si="27">AM8*AL$10/$E$10</f>
        <v>247.17912900575186</v>
      </c>
      <c r="AM14" s="135"/>
      <c r="AN14" s="56">
        <f t="shared" ref="AN14:AN15" si="28">AQ8*AN$10/$E$10</f>
        <v>149.62284305669681</v>
      </c>
      <c r="AO14" s="56">
        <f t="shared" ref="AO14:AO15" si="29">AQ8*AO$10/$E$10</f>
        <v>215.3911257189811</v>
      </c>
      <c r="AP14" s="56">
        <f t="shared" ref="AP14:AP15" si="30">AQ8*AP$10/$E$10</f>
        <v>301.98603122432212</v>
      </c>
      <c r="AQ14" s="135"/>
      <c r="AR14" s="56">
        <f t="shared" ref="AR14:AR15" si="31">AW8*AR$10/$E$10</f>
        <v>8.7691043549712404</v>
      </c>
      <c r="AS14" s="56">
        <f t="shared" ref="AS14:AS15" si="32">AW8*AS$10/$E$10</f>
        <v>12.605587510271159</v>
      </c>
      <c r="AT14" s="56">
        <f t="shared" ref="AT14:AT15" si="33">AW8*AT$10/$E$10</f>
        <v>561.77074774034509</v>
      </c>
      <c r="AU14" s="56">
        <f t="shared" ref="AU14:AU15" si="34">AW8*AU$10/$E$10</f>
        <v>56.451109285127359</v>
      </c>
      <c r="AV14" s="56">
        <f t="shared" ref="AV14:AV15" si="35">AW8*AV$10/$E$10</f>
        <v>27.403451109285129</v>
      </c>
      <c r="AW14" s="135"/>
      <c r="AX14" s="56">
        <f t="shared" ref="AX14:AX15" si="36">BB8*AX$10/$E$10</f>
        <v>10.961380443714051</v>
      </c>
      <c r="AY14" s="56">
        <f t="shared" ref="AY14:AY15" si="37">BB8*AY$10/$E$10</f>
        <v>603.42399342645854</v>
      </c>
      <c r="AZ14" s="56">
        <f t="shared" ref="AZ14:AZ15" si="38">BB8*AZ$10/$E$10</f>
        <v>4.3845521774856202</v>
      </c>
      <c r="BA14" s="56">
        <f t="shared" ref="BA14:BA15" si="39">BB8*BA$10/$E$10</f>
        <v>48.230073952341826</v>
      </c>
      <c r="BB14" s="135"/>
      <c r="BC14" s="56">
        <f t="shared" ref="BC14:BC15" si="40">BF8*BC$10/$E$10</f>
        <v>80.018077239112571</v>
      </c>
      <c r="BD14" s="56">
        <f t="shared" ref="BD14:BD15" si="41">BF8*BD$10/$E$10</f>
        <v>199.49712407559574</v>
      </c>
      <c r="BE14" s="56">
        <f t="shared" ref="BE14:BE15" si="42">BF8*BE$10/$E$10</f>
        <v>387.48479868529171</v>
      </c>
      <c r="BF14" s="135"/>
      <c r="BG14" s="135"/>
    </row>
    <row r="15" spans="1:59" s="72" customFormat="1">
      <c r="A15" s="74"/>
      <c r="B15" s="137" t="s">
        <v>88</v>
      </c>
      <c r="C15" s="56">
        <f t="shared" si="0"/>
        <v>236.12489728841413</v>
      </c>
      <c r="D15" s="56">
        <f t="shared" si="1"/>
        <v>71.875102711585868</v>
      </c>
      <c r="E15" s="135"/>
      <c r="F15" s="56">
        <f t="shared" si="2"/>
        <v>101.48562037797863</v>
      </c>
      <c r="G15" s="56">
        <f t="shared" si="3"/>
        <v>206.51437962202135</v>
      </c>
      <c r="H15" s="135"/>
      <c r="I15" s="56">
        <f t="shared" si="4"/>
        <v>137.17009038619557</v>
      </c>
      <c r="J15" s="56">
        <f t="shared" si="5"/>
        <v>170.82990961380443</v>
      </c>
      <c r="K15" s="135"/>
      <c r="L15" s="56">
        <f t="shared" si="6"/>
        <v>57.196384552177484</v>
      </c>
      <c r="M15" s="56">
        <f t="shared" si="7"/>
        <v>21.005751848808547</v>
      </c>
      <c r="N15" s="56">
        <f t="shared" si="8"/>
        <v>229.79786359901397</v>
      </c>
      <c r="O15" s="135"/>
      <c r="P15" s="56">
        <f t="shared" si="9"/>
        <v>42.264585045193101</v>
      </c>
      <c r="Q15" s="56">
        <f t="shared" si="10"/>
        <v>161.46589975349218</v>
      </c>
      <c r="R15" s="56">
        <f t="shared" si="11"/>
        <v>104.2695152013147</v>
      </c>
      <c r="S15" s="135"/>
      <c r="T15" s="56">
        <f t="shared" si="12"/>
        <v>42.011503697617094</v>
      </c>
      <c r="U15" s="56">
        <f t="shared" si="13"/>
        <v>89.084634346754314</v>
      </c>
      <c r="V15" s="56">
        <f t="shared" si="14"/>
        <v>176.9038619556286</v>
      </c>
      <c r="W15" s="135"/>
      <c r="X15" s="56">
        <f t="shared" si="15"/>
        <v>57.449465899753491</v>
      </c>
      <c r="Y15" s="56">
        <f t="shared" si="16"/>
        <v>138.1824157764996</v>
      </c>
      <c r="Z15" s="56">
        <f t="shared" si="17"/>
        <v>12.400986031224322</v>
      </c>
      <c r="AA15" s="56">
        <f t="shared" si="18"/>
        <v>44.036154478225143</v>
      </c>
      <c r="AB15" s="56">
        <f t="shared" si="19"/>
        <v>9.6170912078882491</v>
      </c>
      <c r="AC15" s="56">
        <f t="shared" si="20"/>
        <v>4.3023829087921115</v>
      </c>
      <c r="AD15" s="56">
        <f t="shared" si="21"/>
        <v>36.949876746096962</v>
      </c>
      <c r="AE15" s="135"/>
      <c r="AF15" s="56">
        <f t="shared" si="22"/>
        <v>40.239934264585045</v>
      </c>
      <c r="AG15" s="56">
        <f t="shared" si="23"/>
        <v>196.8972884141331</v>
      </c>
      <c r="AH15" s="56">
        <f t="shared" si="24"/>
        <v>70.86277732128184</v>
      </c>
      <c r="AI15" s="135"/>
      <c r="AJ15" s="56">
        <f t="shared" si="25"/>
        <v>82.251437962202132</v>
      </c>
      <c r="AK15" s="56">
        <f t="shared" si="26"/>
        <v>111.6088742810189</v>
      </c>
      <c r="AL15" s="56">
        <f t="shared" si="27"/>
        <v>114.13968775677897</v>
      </c>
      <c r="AM15" s="135"/>
      <c r="AN15" s="56">
        <f t="shared" si="28"/>
        <v>69.091207888249798</v>
      </c>
      <c r="AO15" s="56">
        <f t="shared" si="29"/>
        <v>99.460969597370578</v>
      </c>
      <c r="AP15" s="56">
        <f t="shared" si="30"/>
        <v>139.44782251437962</v>
      </c>
      <c r="AQ15" s="135"/>
      <c r="AR15" s="56">
        <f t="shared" si="31"/>
        <v>4.0493015612161054</v>
      </c>
      <c r="AS15" s="56">
        <f t="shared" si="32"/>
        <v>5.8208709942481516</v>
      </c>
      <c r="AT15" s="56">
        <f t="shared" si="33"/>
        <v>259.40838126540672</v>
      </c>
      <c r="AU15" s="56">
        <f t="shared" si="34"/>
        <v>26.067378800328676</v>
      </c>
      <c r="AV15" s="56">
        <f t="shared" si="35"/>
        <v>12.654067378800329</v>
      </c>
      <c r="AW15" s="135"/>
      <c r="AX15" s="56">
        <f t="shared" si="36"/>
        <v>5.0616269515201315</v>
      </c>
      <c r="AY15" s="56">
        <f t="shared" si="37"/>
        <v>278.64256368118322</v>
      </c>
      <c r="AZ15" s="56">
        <f t="shared" si="38"/>
        <v>2.0246507806080527</v>
      </c>
      <c r="BA15" s="56">
        <f t="shared" si="39"/>
        <v>22.271158586688578</v>
      </c>
      <c r="BB15" s="135"/>
      <c r="BC15" s="56">
        <f t="shared" si="40"/>
        <v>36.949876746096962</v>
      </c>
      <c r="BD15" s="56">
        <f t="shared" si="41"/>
        <v>92.121610517666397</v>
      </c>
      <c r="BE15" s="56">
        <f t="shared" si="42"/>
        <v>178.92851273623666</v>
      </c>
      <c r="BF15" s="135"/>
      <c r="BG15" s="135"/>
    </row>
    <row r="16" spans="1:59" s="72" customFormat="1">
      <c r="A16" s="74"/>
      <c r="B16" s="131"/>
      <c r="C16" s="138"/>
      <c r="D16" s="139"/>
      <c r="E16" s="140"/>
      <c r="F16" s="139"/>
      <c r="G16" s="139"/>
      <c r="H16" s="140"/>
      <c r="I16" s="139"/>
      <c r="J16" s="139"/>
      <c r="K16" s="140"/>
      <c r="L16" s="140"/>
      <c r="M16" s="140"/>
      <c r="N16" s="141"/>
      <c r="O16" s="140"/>
      <c r="P16" s="140"/>
      <c r="Q16" s="141"/>
      <c r="R16" s="140"/>
      <c r="S16" s="140"/>
      <c r="T16" s="140"/>
      <c r="U16" s="140"/>
      <c r="V16" s="141"/>
      <c r="W16" s="140"/>
      <c r="X16" s="140"/>
      <c r="Y16" s="141"/>
      <c r="Z16" s="140"/>
      <c r="AA16" s="140"/>
      <c r="AB16" s="140"/>
      <c r="AC16" s="140"/>
      <c r="AD16" s="140"/>
      <c r="AE16" s="140"/>
      <c r="AF16" s="140"/>
      <c r="AG16" s="141"/>
      <c r="AH16" s="140"/>
      <c r="AI16" s="140"/>
      <c r="AJ16" s="140"/>
      <c r="AK16" s="141"/>
      <c r="AL16" s="140"/>
      <c r="AM16" s="140"/>
      <c r="AN16" s="140"/>
      <c r="AO16" s="141"/>
      <c r="AP16" s="140"/>
      <c r="AQ16" s="140"/>
      <c r="AR16" s="140"/>
      <c r="AS16" s="141"/>
      <c r="AT16" s="140"/>
      <c r="AU16" s="140"/>
      <c r="AV16" s="140"/>
      <c r="AW16" s="140"/>
      <c r="AX16" s="140"/>
      <c r="AY16" s="141"/>
      <c r="AZ16" s="140"/>
      <c r="BA16" s="140"/>
      <c r="BB16" s="140"/>
      <c r="BC16" s="140"/>
      <c r="BD16" s="141"/>
      <c r="BE16" s="140"/>
      <c r="BF16" s="140"/>
      <c r="BG16" s="140"/>
    </row>
    <row r="17" spans="1:59" s="256" customFormat="1">
      <c r="A17" s="249" t="s">
        <v>75</v>
      </c>
      <c r="B17" s="266">
        <f>CHITEST(C7:D9,C13:D15)</f>
        <v>3.3485936665293087E-11</v>
      </c>
      <c r="C17" s="262"/>
      <c r="D17" s="262"/>
      <c r="E17" s="143">
        <f>CHITEST(F7:G9,F13:G15)</f>
        <v>1.1615018433224537E-5</v>
      </c>
      <c r="F17" s="253"/>
      <c r="G17" s="253"/>
      <c r="H17" s="143">
        <f>CHITEST(I7:J9,I13:J15)</f>
        <v>0.15841162689887364</v>
      </c>
      <c r="I17" s="253"/>
      <c r="J17" s="253"/>
      <c r="K17" s="258">
        <f>CHITEST(L7:N9,L13:N15)</f>
        <v>3.2825121689753234E-13</v>
      </c>
      <c r="L17" s="253"/>
      <c r="M17" s="253"/>
      <c r="N17" s="255"/>
      <c r="O17" s="254">
        <f>CHITEST(P7:R9,P13:R15)</f>
        <v>6.2459800439001347E-17</v>
      </c>
      <c r="P17" s="253"/>
      <c r="Q17" s="255"/>
      <c r="R17" s="253"/>
      <c r="S17" s="267">
        <f>CHITEST(T7:V9,T13:V15)</f>
        <v>2.5350134931788333E-15</v>
      </c>
      <c r="T17" s="253"/>
      <c r="U17" s="253"/>
      <c r="V17" s="255"/>
      <c r="W17" s="254">
        <f>CHITEST(X7:AD9,X13:AD15)</f>
        <v>1.5535486109959334E-25</v>
      </c>
      <c r="X17" s="253"/>
      <c r="Y17" s="255"/>
      <c r="Z17" s="253"/>
      <c r="AA17" s="253"/>
      <c r="AB17" s="253"/>
      <c r="AC17" s="253"/>
      <c r="AD17" s="253"/>
      <c r="AE17" s="257">
        <f>CHITEST(AF7:AH9,AF13:AH15)</f>
        <v>5.2542890002522647E-13</v>
      </c>
      <c r="AF17" s="253"/>
      <c r="AG17" s="255"/>
      <c r="AH17" s="253"/>
      <c r="AI17" s="254">
        <f>CHITEST(AJ7:AL9,AJ13:AL15)</f>
        <v>6.3837937511631125E-21</v>
      </c>
      <c r="AJ17" s="253"/>
      <c r="AK17" s="255"/>
      <c r="AL17" s="253"/>
      <c r="AM17" s="267">
        <f>CHITEST(AN7:AP9,AN13:AP15)</f>
        <v>2.4620581800801786E-15</v>
      </c>
      <c r="AN17" s="253"/>
      <c r="AO17" s="255"/>
      <c r="AP17" s="253"/>
      <c r="AQ17" s="254">
        <f>CHITEST(AR7:AV9,AR13:AV15)</f>
        <v>1.6453770881107607E-7</v>
      </c>
      <c r="AR17" s="253"/>
      <c r="AS17" s="255"/>
      <c r="AT17" s="253"/>
      <c r="AU17" s="253"/>
      <c r="AV17" s="253"/>
      <c r="AW17" s="254">
        <f>CHITEST(AX7:BA9,AX13:BA15)</f>
        <v>1.3568592895856766E-9</v>
      </c>
      <c r="AX17" s="253"/>
      <c r="AY17" s="255"/>
      <c r="AZ17" s="253"/>
      <c r="BA17" s="253"/>
      <c r="BB17" s="257">
        <f>CHITEST(BC7:BE9,BC13:BE15)</f>
        <v>5.6490373567058074E-12</v>
      </c>
      <c r="BC17" s="253"/>
      <c r="BD17" s="255"/>
      <c r="BE17" s="253"/>
      <c r="BF17" s="253"/>
      <c r="BG17" s="253"/>
    </row>
    <row r="18" spans="1:59" s="72" customFormat="1">
      <c r="A18" s="74"/>
      <c r="B18" s="88"/>
      <c r="C18" s="134"/>
      <c r="D18" s="134"/>
      <c r="E18" s="135"/>
      <c r="F18" s="134"/>
      <c r="G18" s="134"/>
      <c r="H18" s="135"/>
      <c r="I18" s="134"/>
      <c r="J18" s="134"/>
      <c r="K18" s="135"/>
      <c r="L18" s="135"/>
      <c r="M18" s="135"/>
      <c r="N18" s="136"/>
      <c r="O18" s="135"/>
      <c r="P18" s="135"/>
      <c r="Q18" s="136"/>
      <c r="R18" s="135"/>
      <c r="S18" s="135"/>
      <c r="T18" s="135"/>
      <c r="U18" s="135"/>
      <c r="V18" s="136"/>
      <c r="W18" s="135"/>
      <c r="X18" s="135"/>
      <c r="Y18" s="136"/>
      <c r="Z18" s="135"/>
      <c r="AA18" s="135"/>
      <c r="AB18" s="135"/>
      <c r="AC18" s="135"/>
      <c r="AD18" s="135"/>
      <c r="AE18" s="135"/>
      <c r="AF18" s="135"/>
      <c r="AG18" s="136"/>
      <c r="AH18" s="135"/>
      <c r="AI18" s="135"/>
      <c r="AJ18" s="135"/>
      <c r="AK18" s="136"/>
      <c r="AL18" s="135"/>
      <c r="AM18" s="135"/>
      <c r="AN18" s="135"/>
      <c r="AO18" s="136"/>
      <c r="AP18" s="135"/>
      <c r="AQ18" s="135"/>
      <c r="AR18" s="135"/>
      <c r="AS18" s="136"/>
      <c r="AT18" s="135"/>
      <c r="AU18" s="135"/>
      <c r="AV18" s="135"/>
      <c r="AW18" s="135"/>
      <c r="AX18" s="135"/>
      <c r="AY18" s="136"/>
      <c r="AZ18" s="135"/>
      <c r="BA18" s="135"/>
      <c r="BB18" s="135"/>
      <c r="BC18" s="135"/>
      <c r="BD18" s="136"/>
      <c r="BE18" s="135"/>
      <c r="BF18" s="135"/>
      <c r="BG18" s="135"/>
    </row>
    <row r="19" spans="1:59" s="72" customFormat="1">
      <c r="A19" s="1">
        <v>2013</v>
      </c>
      <c r="B19" s="2"/>
      <c r="C19" s="75"/>
      <c r="D19" s="75"/>
      <c r="E19" s="87"/>
      <c r="F19" s="75"/>
      <c r="G19" s="75"/>
      <c r="H19" s="87"/>
      <c r="I19" s="75"/>
      <c r="J19" s="75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</row>
    <row r="20" spans="1:59" s="72" customFormat="1">
      <c r="A20" s="1"/>
      <c r="B20" s="95" t="s">
        <v>85</v>
      </c>
      <c r="C20" s="75"/>
      <c r="D20" s="2" t="s">
        <v>42</v>
      </c>
      <c r="E20" s="87"/>
      <c r="F20" s="75"/>
      <c r="G20" s="75"/>
      <c r="H20" s="87"/>
      <c r="I20" s="75"/>
      <c r="J20" s="75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</row>
    <row r="21" spans="1:59" s="72" customFormat="1" ht="15.75" thickBot="1">
      <c r="A21" s="1"/>
      <c r="B21" s="2"/>
      <c r="C21" s="75"/>
      <c r="D21" s="75"/>
      <c r="E21" s="87"/>
      <c r="F21" s="75"/>
      <c r="G21" s="75"/>
      <c r="H21" s="87"/>
      <c r="I21" s="75"/>
      <c r="J21" s="75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</row>
    <row r="22" spans="1:59" s="72" customFormat="1" ht="37.5" customHeight="1" thickTop="1">
      <c r="A22" s="511"/>
      <c r="B22" s="512"/>
      <c r="C22" s="494" t="s">
        <v>1</v>
      </c>
      <c r="D22" s="494"/>
      <c r="E22" s="495"/>
      <c r="F22" s="496" t="s">
        <v>2</v>
      </c>
      <c r="G22" s="494"/>
      <c r="H22" s="495"/>
      <c r="I22" s="496" t="s">
        <v>43</v>
      </c>
      <c r="J22" s="494"/>
      <c r="K22" s="495"/>
      <c r="L22" s="362" t="s">
        <v>44</v>
      </c>
      <c r="M22" s="363"/>
      <c r="N22" s="363"/>
      <c r="O22" s="364"/>
      <c r="P22" s="504" t="s">
        <v>45</v>
      </c>
      <c r="Q22" s="505"/>
      <c r="R22" s="505"/>
      <c r="S22" s="506"/>
      <c r="T22" s="497" t="s">
        <v>46</v>
      </c>
      <c r="U22" s="494"/>
      <c r="V22" s="494"/>
      <c r="W22" s="495"/>
      <c r="X22" s="497" t="s">
        <v>47</v>
      </c>
      <c r="Y22" s="498"/>
      <c r="Z22" s="498"/>
      <c r="AA22" s="498"/>
      <c r="AB22" s="498"/>
      <c r="AC22" s="498"/>
      <c r="AD22" s="498"/>
      <c r="AE22" s="499"/>
      <c r="AF22" s="507" t="s">
        <v>48</v>
      </c>
      <c r="AG22" s="507"/>
      <c r="AH22" s="507"/>
      <c r="AI22" s="507"/>
      <c r="AJ22" s="508" t="s">
        <v>49</v>
      </c>
      <c r="AK22" s="498"/>
      <c r="AL22" s="498"/>
      <c r="AM22" s="499"/>
      <c r="AN22" s="497" t="s">
        <v>50</v>
      </c>
      <c r="AO22" s="498"/>
      <c r="AP22" s="498"/>
      <c r="AQ22" s="499"/>
      <c r="AR22" s="497" t="s">
        <v>51</v>
      </c>
      <c r="AS22" s="498"/>
      <c r="AT22" s="498"/>
      <c r="AU22" s="498"/>
      <c r="AV22" s="498"/>
      <c r="AW22" s="499"/>
      <c r="AX22" s="497" t="s">
        <v>52</v>
      </c>
      <c r="AY22" s="498"/>
      <c r="AZ22" s="498"/>
      <c r="BA22" s="498"/>
      <c r="BB22" s="499"/>
      <c r="BC22" s="497" t="s">
        <v>53</v>
      </c>
      <c r="BD22" s="498"/>
      <c r="BE22" s="498"/>
      <c r="BF22" s="500"/>
    </row>
    <row r="23" spans="1:59" s="72" customFormat="1" ht="72.75">
      <c r="A23" s="513"/>
      <c r="B23" s="514"/>
      <c r="C23" s="112" t="s">
        <v>15</v>
      </c>
      <c r="D23" s="113" t="s">
        <v>16</v>
      </c>
      <c r="E23" s="113" t="s">
        <v>14</v>
      </c>
      <c r="F23" s="113" t="s">
        <v>15</v>
      </c>
      <c r="G23" s="113" t="s">
        <v>16</v>
      </c>
      <c r="H23" s="113" t="s">
        <v>14</v>
      </c>
      <c r="I23" s="113" t="s">
        <v>15</v>
      </c>
      <c r="J23" s="113" t="s">
        <v>16</v>
      </c>
      <c r="K23" s="113" t="s">
        <v>14</v>
      </c>
      <c r="L23" s="113" t="s">
        <v>54</v>
      </c>
      <c r="M23" s="113" t="s">
        <v>15</v>
      </c>
      <c r="N23" s="5" t="s">
        <v>16</v>
      </c>
      <c r="O23" s="113" t="s">
        <v>14</v>
      </c>
      <c r="P23" s="113" t="s">
        <v>54</v>
      </c>
      <c r="Q23" s="5" t="s">
        <v>15</v>
      </c>
      <c r="R23" s="113" t="s">
        <v>16</v>
      </c>
      <c r="S23" s="113" t="s">
        <v>14</v>
      </c>
      <c r="T23" s="113" t="s">
        <v>54</v>
      </c>
      <c r="U23" s="113" t="s">
        <v>15</v>
      </c>
      <c r="V23" s="5" t="s">
        <v>16</v>
      </c>
      <c r="W23" s="113" t="s">
        <v>14</v>
      </c>
      <c r="X23" s="113" t="s">
        <v>54</v>
      </c>
      <c r="Y23" s="5" t="s">
        <v>55</v>
      </c>
      <c r="Z23" s="113" t="s">
        <v>56</v>
      </c>
      <c r="AA23" s="113" t="s">
        <v>57</v>
      </c>
      <c r="AB23" s="113" t="s">
        <v>58</v>
      </c>
      <c r="AC23" s="113" t="s">
        <v>59</v>
      </c>
      <c r="AD23" s="113" t="s">
        <v>60</v>
      </c>
      <c r="AE23" s="113" t="s">
        <v>14</v>
      </c>
      <c r="AF23" s="113" t="s">
        <v>54</v>
      </c>
      <c r="AG23" s="5" t="s">
        <v>24</v>
      </c>
      <c r="AH23" s="4" t="s">
        <v>25</v>
      </c>
      <c r="AI23" s="113" t="s">
        <v>14</v>
      </c>
      <c r="AJ23" s="113" t="s">
        <v>54</v>
      </c>
      <c r="AK23" s="5" t="s">
        <v>57</v>
      </c>
      <c r="AL23" s="113" t="s">
        <v>25</v>
      </c>
      <c r="AM23" s="113" t="s">
        <v>14</v>
      </c>
      <c r="AN23" s="113" t="s">
        <v>54</v>
      </c>
      <c r="AO23" s="5" t="s">
        <v>61</v>
      </c>
      <c r="AP23" s="4" t="s">
        <v>25</v>
      </c>
      <c r="AQ23" s="113" t="s">
        <v>14</v>
      </c>
      <c r="AR23" s="113" t="s">
        <v>54</v>
      </c>
      <c r="AS23" s="5" t="s">
        <v>62</v>
      </c>
      <c r="AT23" s="501" t="s">
        <v>60</v>
      </c>
      <c r="AU23" s="502"/>
      <c r="AV23" s="503"/>
      <c r="AW23" s="113" t="s">
        <v>14</v>
      </c>
      <c r="AX23" s="113" t="s">
        <v>54</v>
      </c>
      <c r="AY23" s="5" t="s">
        <v>63</v>
      </c>
      <c r="AZ23" s="113" t="s">
        <v>64</v>
      </c>
      <c r="BA23" s="113" t="s">
        <v>60</v>
      </c>
      <c r="BB23" s="113" t="s">
        <v>14</v>
      </c>
      <c r="BC23" s="113" t="s">
        <v>54</v>
      </c>
      <c r="BD23" s="5" t="s">
        <v>15</v>
      </c>
      <c r="BE23" s="113" t="s">
        <v>16</v>
      </c>
      <c r="BF23" s="114" t="s">
        <v>14</v>
      </c>
    </row>
    <row r="24" spans="1:59" s="72" customFormat="1" ht="15.75" thickBot="1">
      <c r="A24" s="515"/>
      <c r="B24" s="516"/>
      <c r="C24" s="115" t="s">
        <v>35</v>
      </c>
      <c r="D24" s="116" t="s">
        <v>35</v>
      </c>
      <c r="E24" s="116" t="s">
        <v>35</v>
      </c>
      <c r="F24" s="116" t="s">
        <v>35</v>
      </c>
      <c r="G24" s="116" t="s">
        <v>35</v>
      </c>
      <c r="H24" s="116" t="s">
        <v>35</v>
      </c>
      <c r="I24" s="116" t="s">
        <v>35</v>
      </c>
      <c r="J24" s="116" t="s">
        <v>35</v>
      </c>
      <c r="K24" s="116" t="s">
        <v>35</v>
      </c>
      <c r="L24" s="116" t="s">
        <v>35</v>
      </c>
      <c r="M24" s="116" t="s">
        <v>35</v>
      </c>
      <c r="N24" s="10" t="s">
        <v>35</v>
      </c>
      <c r="O24" s="116" t="s">
        <v>35</v>
      </c>
      <c r="P24" s="116" t="s">
        <v>35</v>
      </c>
      <c r="Q24" s="10" t="s">
        <v>35</v>
      </c>
      <c r="R24" s="116" t="s">
        <v>35</v>
      </c>
      <c r="S24" s="116" t="s">
        <v>35</v>
      </c>
      <c r="T24" s="116" t="s">
        <v>35</v>
      </c>
      <c r="U24" s="116" t="s">
        <v>35</v>
      </c>
      <c r="V24" s="10" t="s">
        <v>35</v>
      </c>
      <c r="W24" s="116" t="s">
        <v>35</v>
      </c>
      <c r="X24" s="116" t="s">
        <v>35</v>
      </c>
      <c r="Y24" s="10" t="s">
        <v>35</v>
      </c>
      <c r="Z24" s="116" t="s">
        <v>35</v>
      </c>
      <c r="AA24" s="116" t="s">
        <v>35</v>
      </c>
      <c r="AB24" s="116" t="s">
        <v>35</v>
      </c>
      <c r="AC24" s="116" t="s">
        <v>35</v>
      </c>
      <c r="AD24" s="116" t="s">
        <v>35</v>
      </c>
      <c r="AE24" s="116" t="s">
        <v>35</v>
      </c>
      <c r="AF24" s="116" t="s">
        <v>35</v>
      </c>
      <c r="AG24" s="10" t="s">
        <v>35</v>
      </c>
      <c r="AH24" s="116" t="s">
        <v>35</v>
      </c>
      <c r="AI24" s="116" t="s">
        <v>35</v>
      </c>
      <c r="AJ24" s="116" t="s">
        <v>35</v>
      </c>
      <c r="AK24" s="10" t="s">
        <v>35</v>
      </c>
      <c r="AL24" s="116" t="s">
        <v>35</v>
      </c>
      <c r="AM24" s="116" t="s">
        <v>35</v>
      </c>
      <c r="AN24" s="116" t="s">
        <v>35</v>
      </c>
      <c r="AO24" s="10" t="s">
        <v>35</v>
      </c>
      <c r="AP24" s="9" t="s">
        <v>35</v>
      </c>
      <c r="AQ24" s="116" t="s">
        <v>35</v>
      </c>
      <c r="AR24" s="116" t="s">
        <v>35</v>
      </c>
      <c r="AS24" s="10" t="s">
        <v>35</v>
      </c>
      <c r="AT24" s="470" t="s">
        <v>35</v>
      </c>
      <c r="AU24" s="471"/>
      <c r="AV24" s="472"/>
      <c r="AW24" s="116" t="s">
        <v>35</v>
      </c>
      <c r="AX24" s="116" t="s">
        <v>35</v>
      </c>
      <c r="AY24" s="10" t="s">
        <v>35</v>
      </c>
      <c r="AZ24" s="116" t="s">
        <v>35</v>
      </c>
      <c r="BA24" s="116" t="s">
        <v>35</v>
      </c>
      <c r="BB24" s="116" t="s">
        <v>35</v>
      </c>
      <c r="BC24" s="116" t="s">
        <v>35</v>
      </c>
      <c r="BD24" s="10" t="s">
        <v>35</v>
      </c>
      <c r="BE24" s="116" t="s">
        <v>35</v>
      </c>
      <c r="BF24" s="117" t="s">
        <v>35</v>
      </c>
    </row>
    <row r="25" spans="1:59" s="72" customFormat="1" ht="24.75" thickTop="1">
      <c r="A25" s="517" t="s">
        <v>86</v>
      </c>
      <c r="B25" s="118" t="s">
        <v>89</v>
      </c>
      <c r="C25" s="119">
        <v>12</v>
      </c>
      <c r="D25" s="120">
        <v>57</v>
      </c>
      <c r="E25" s="120">
        <v>69</v>
      </c>
      <c r="F25" s="120">
        <v>20</v>
      </c>
      <c r="G25" s="120">
        <v>51</v>
      </c>
      <c r="H25" s="120">
        <v>71</v>
      </c>
      <c r="I25" s="120">
        <v>13</v>
      </c>
      <c r="J25" s="120">
        <v>58</v>
      </c>
      <c r="K25" s="120">
        <v>71</v>
      </c>
      <c r="L25" s="120">
        <v>13</v>
      </c>
      <c r="M25" s="120">
        <v>3</v>
      </c>
      <c r="N25" s="102">
        <v>55</v>
      </c>
      <c r="O25" s="120">
        <v>71</v>
      </c>
      <c r="P25" s="120">
        <v>19</v>
      </c>
      <c r="Q25" s="102">
        <v>27</v>
      </c>
      <c r="R25" s="120">
        <v>25</v>
      </c>
      <c r="S25" s="120">
        <v>71</v>
      </c>
      <c r="T25" s="120">
        <v>27</v>
      </c>
      <c r="U25" s="120">
        <v>20</v>
      </c>
      <c r="V25" s="102">
        <v>24</v>
      </c>
      <c r="W25" s="120">
        <v>71</v>
      </c>
      <c r="X25" s="120">
        <v>1</v>
      </c>
      <c r="Y25" s="102">
        <v>49</v>
      </c>
      <c r="Z25" s="120">
        <v>12</v>
      </c>
      <c r="AA25" s="120">
        <v>4</v>
      </c>
      <c r="AB25" s="120">
        <v>1</v>
      </c>
      <c r="AC25" s="120">
        <v>4</v>
      </c>
      <c r="AD25" s="120">
        <v>0</v>
      </c>
      <c r="AE25" s="120">
        <v>71</v>
      </c>
      <c r="AF25" s="120">
        <v>1</v>
      </c>
      <c r="AG25" s="102">
        <v>70</v>
      </c>
      <c r="AH25" s="120">
        <v>0</v>
      </c>
      <c r="AI25" s="120">
        <v>71</v>
      </c>
      <c r="AJ25" s="120">
        <v>8</v>
      </c>
      <c r="AK25" s="102">
        <v>25</v>
      </c>
      <c r="AL25" s="120">
        <v>38</v>
      </c>
      <c r="AM25" s="120">
        <v>71</v>
      </c>
      <c r="AN25" s="120">
        <v>2</v>
      </c>
      <c r="AO25" s="102">
        <v>64</v>
      </c>
      <c r="AP25" s="120">
        <v>5</v>
      </c>
      <c r="AQ25" s="120">
        <v>71</v>
      </c>
      <c r="AR25" s="120">
        <v>1</v>
      </c>
      <c r="AS25" s="102">
        <v>70</v>
      </c>
      <c r="AT25" s="520">
        <v>0</v>
      </c>
      <c r="AU25" s="521"/>
      <c r="AV25" s="522"/>
      <c r="AW25" s="120">
        <v>71</v>
      </c>
      <c r="AX25" s="120">
        <v>6</v>
      </c>
      <c r="AY25" s="102">
        <v>56</v>
      </c>
      <c r="AZ25" s="120">
        <v>9</v>
      </c>
      <c r="BA25" s="120">
        <v>0</v>
      </c>
      <c r="BB25" s="120">
        <v>71</v>
      </c>
      <c r="BC25" s="120">
        <v>22</v>
      </c>
      <c r="BD25" s="102">
        <v>11</v>
      </c>
      <c r="BE25" s="120">
        <v>38</v>
      </c>
      <c r="BF25" s="121">
        <v>71</v>
      </c>
    </row>
    <row r="26" spans="1:59" s="72" customFormat="1">
      <c r="A26" s="518"/>
      <c r="B26" s="122" t="s">
        <v>87</v>
      </c>
      <c r="C26" s="119">
        <v>183</v>
      </c>
      <c r="D26" s="120">
        <v>385</v>
      </c>
      <c r="E26" s="120">
        <v>568</v>
      </c>
      <c r="F26" s="120">
        <v>214</v>
      </c>
      <c r="G26" s="120">
        <v>362</v>
      </c>
      <c r="H26" s="120">
        <v>576</v>
      </c>
      <c r="I26" s="120">
        <v>160</v>
      </c>
      <c r="J26" s="120">
        <v>414</v>
      </c>
      <c r="K26" s="120">
        <v>574</v>
      </c>
      <c r="L26" s="120">
        <v>75</v>
      </c>
      <c r="M26" s="120">
        <v>39</v>
      </c>
      <c r="N26" s="105">
        <v>462</v>
      </c>
      <c r="O26" s="120">
        <v>576</v>
      </c>
      <c r="P26" s="120">
        <v>137</v>
      </c>
      <c r="Q26" s="105">
        <v>281</v>
      </c>
      <c r="R26" s="120">
        <v>158</v>
      </c>
      <c r="S26" s="120">
        <v>576</v>
      </c>
      <c r="T26" s="120">
        <v>142</v>
      </c>
      <c r="U26" s="120">
        <v>122</v>
      </c>
      <c r="V26" s="105">
        <v>312</v>
      </c>
      <c r="W26" s="120">
        <v>576</v>
      </c>
      <c r="X26" s="120">
        <v>23</v>
      </c>
      <c r="Y26" s="105">
        <v>428</v>
      </c>
      <c r="Z26" s="120">
        <v>77</v>
      </c>
      <c r="AA26" s="120">
        <v>14</v>
      </c>
      <c r="AB26" s="120">
        <v>11</v>
      </c>
      <c r="AC26" s="120">
        <v>15</v>
      </c>
      <c r="AD26" s="120">
        <v>8</v>
      </c>
      <c r="AE26" s="120">
        <v>576</v>
      </c>
      <c r="AF26" s="120">
        <v>11</v>
      </c>
      <c r="AG26" s="105">
        <v>561</v>
      </c>
      <c r="AH26" s="120">
        <v>4</v>
      </c>
      <c r="AI26" s="120">
        <v>576</v>
      </c>
      <c r="AJ26" s="120">
        <v>31</v>
      </c>
      <c r="AK26" s="105">
        <v>200</v>
      </c>
      <c r="AL26" s="120">
        <v>345</v>
      </c>
      <c r="AM26" s="120">
        <v>576</v>
      </c>
      <c r="AN26" s="120">
        <v>9</v>
      </c>
      <c r="AO26" s="105">
        <v>514</v>
      </c>
      <c r="AP26" s="120">
        <v>53</v>
      </c>
      <c r="AQ26" s="120">
        <v>576</v>
      </c>
      <c r="AR26" s="120">
        <v>2</v>
      </c>
      <c r="AS26" s="105">
        <v>570</v>
      </c>
      <c r="AT26" s="520">
        <v>4</v>
      </c>
      <c r="AU26" s="521"/>
      <c r="AV26" s="522"/>
      <c r="AW26" s="120">
        <v>576</v>
      </c>
      <c r="AX26" s="120">
        <v>40</v>
      </c>
      <c r="AY26" s="105">
        <v>450</v>
      </c>
      <c r="AZ26" s="120">
        <v>84</v>
      </c>
      <c r="BA26" s="120">
        <v>2</v>
      </c>
      <c r="BB26" s="120">
        <v>576</v>
      </c>
      <c r="BC26" s="120">
        <v>134</v>
      </c>
      <c r="BD26" s="105">
        <v>106</v>
      </c>
      <c r="BE26" s="120">
        <v>336</v>
      </c>
      <c r="BF26" s="121">
        <v>576</v>
      </c>
    </row>
    <row r="27" spans="1:59" s="72" customFormat="1">
      <c r="A27" s="518"/>
      <c r="B27" s="123" t="s">
        <v>88</v>
      </c>
      <c r="C27" s="119">
        <v>154</v>
      </c>
      <c r="D27" s="120">
        <v>111</v>
      </c>
      <c r="E27" s="120">
        <v>265</v>
      </c>
      <c r="F27" s="120">
        <v>142</v>
      </c>
      <c r="G27" s="120">
        <v>123</v>
      </c>
      <c r="H27" s="120">
        <v>265</v>
      </c>
      <c r="I27" s="120">
        <v>85</v>
      </c>
      <c r="J27" s="120">
        <v>180</v>
      </c>
      <c r="K27" s="120">
        <v>265</v>
      </c>
      <c r="L27" s="120">
        <v>21</v>
      </c>
      <c r="M27" s="120">
        <v>7</v>
      </c>
      <c r="N27" s="105">
        <v>239</v>
      </c>
      <c r="O27" s="120">
        <v>267</v>
      </c>
      <c r="P27" s="120">
        <v>42</v>
      </c>
      <c r="Q27" s="105">
        <v>162</v>
      </c>
      <c r="R27" s="120">
        <v>63</v>
      </c>
      <c r="S27" s="120">
        <v>267</v>
      </c>
      <c r="T27" s="120">
        <v>39</v>
      </c>
      <c r="U27" s="120">
        <v>42</v>
      </c>
      <c r="V27" s="105">
        <v>186</v>
      </c>
      <c r="W27" s="120">
        <v>267</v>
      </c>
      <c r="X27" s="120">
        <v>4</v>
      </c>
      <c r="Y27" s="105">
        <v>215</v>
      </c>
      <c r="Z27" s="120">
        <v>29</v>
      </c>
      <c r="AA27" s="120">
        <v>8</v>
      </c>
      <c r="AB27" s="120">
        <v>4</v>
      </c>
      <c r="AC27" s="120">
        <v>6</v>
      </c>
      <c r="AD27" s="120">
        <v>1</v>
      </c>
      <c r="AE27" s="120">
        <v>267</v>
      </c>
      <c r="AF27" s="120">
        <v>7</v>
      </c>
      <c r="AG27" s="105">
        <v>260</v>
      </c>
      <c r="AH27" s="120">
        <v>0</v>
      </c>
      <c r="AI27" s="120">
        <v>267</v>
      </c>
      <c r="AJ27" s="120">
        <v>8</v>
      </c>
      <c r="AK27" s="105">
        <v>125</v>
      </c>
      <c r="AL27" s="120">
        <v>134</v>
      </c>
      <c r="AM27" s="120">
        <v>267</v>
      </c>
      <c r="AN27" s="120">
        <v>5</v>
      </c>
      <c r="AO27" s="105">
        <v>227</v>
      </c>
      <c r="AP27" s="120">
        <v>35</v>
      </c>
      <c r="AQ27" s="120">
        <v>267</v>
      </c>
      <c r="AR27" s="120">
        <v>0</v>
      </c>
      <c r="AS27" s="105">
        <v>261</v>
      </c>
      <c r="AT27" s="520">
        <v>6</v>
      </c>
      <c r="AU27" s="521"/>
      <c r="AV27" s="522"/>
      <c r="AW27" s="120">
        <v>267</v>
      </c>
      <c r="AX27" s="120">
        <v>14</v>
      </c>
      <c r="AY27" s="105">
        <v>205</v>
      </c>
      <c r="AZ27" s="120">
        <v>45</v>
      </c>
      <c r="BA27" s="120">
        <v>3</v>
      </c>
      <c r="BB27" s="120">
        <v>267</v>
      </c>
      <c r="BC27" s="120">
        <v>41</v>
      </c>
      <c r="BD27" s="105">
        <v>68</v>
      </c>
      <c r="BE27" s="120">
        <v>158</v>
      </c>
      <c r="BF27" s="121">
        <v>267</v>
      </c>
    </row>
    <row r="28" spans="1:59" s="72" customFormat="1" ht="15.75" thickBot="1">
      <c r="A28" s="519"/>
      <c r="B28" s="124" t="s">
        <v>14</v>
      </c>
      <c r="C28" s="125">
        <v>349</v>
      </c>
      <c r="D28" s="125">
        <v>553</v>
      </c>
      <c r="E28" s="125">
        <v>902</v>
      </c>
      <c r="F28" s="125">
        <v>376</v>
      </c>
      <c r="G28" s="125">
        <v>536</v>
      </c>
      <c r="H28" s="125">
        <v>912</v>
      </c>
      <c r="I28" s="125">
        <v>258</v>
      </c>
      <c r="J28" s="125">
        <v>652</v>
      </c>
      <c r="K28" s="125">
        <v>910</v>
      </c>
      <c r="L28" s="125">
        <v>109</v>
      </c>
      <c r="M28" s="125">
        <v>49</v>
      </c>
      <c r="N28" s="125">
        <v>756</v>
      </c>
      <c r="O28" s="125">
        <v>914</v>
      </c>
      <c r="P28" s="125">
        <v>198</v>
      </c>
      <c r="Q28" s="110">
        <v>470</v>
      </c>
      <c r="R28" s="125">
        <v>246</v>
      </c>
      <c r="S28" s="125">
        <v>914</v>
      </c>
      <c r="T28" s="125">
        <v>208</v>
      </c>
      <c r="U28" s="125">
        <v>184</v>
      </c>
      <c r="V28" s="110">
        <v>522</v>
      </c>
      <c r="W28" s="125">
        <v>914</v>
      </c>
      <c r="X28" s="125">
        <v>28</v>
      </c>
      <c r="Y28" s="110">
        <v>692</v>
      </c>
      <c r="Z28" s="125">
        <v>118</v>
      </c>
      <c r="AA28" s="125">
        <v>26</v>
      </c>
      <c r="AB28" s="125">
        <v>16</v>
      </c>
      <c r="AC28" s="125">
        <v>25</v>
      </c>
      <c r="AD28" s="125">
        <v>9</v>
      </c>
      <c r="AE28" s="125">
        <v>914</v>
      </c>
      <c r="AF28" s="125">
        <v>19</v>
      </c>
      <c r="AG28" s="110">
        <v>891</v>
      </c>
      <c r="AH28" s="125">
        <v>4</v>
      </c>
      <c r="AI28" s="125">
        <v>914</v>
      </c>
      <c r="AJ28" s="125">
        <v>47</v>
      </c>
      <c r="AK28" s="110">
        <v>350</v>
      </c>
      <c r="AL28" s="125">
        <v>517</v>
      </c>
      <c r="AM28" s="125">
        <v>914</v>
      </c>
      <c r="AN28" s="125">
        <v>16</v>
      </c>
      <c r="AO28" s="110">
        <v>805</v>
      </c>
      <c r="AP28" s="125">
        <v>93</v>
      </c>
      <c r="AQ28" s="125">
        <v>914</v>
      </c>
      <c r="AR28" s="125">
        <v>3</v>
      </c>
      <c r="AS28" s="110">
        <v>901</v>
      </c>
      <c r="AT28" s="485">
        <v>10</v>
      </c>
      <c r="AU28" s="486"/>
      <c r="AV28" s="487"/>
      <c r="AW28" s="125">
        <v>914</v>
      </c>
      <c r="AX28" s="125">
        <v>60</v>
      </c>
      <c r="AY28" s="110">
        <v>711</v>
      </c>
      <c r="AZ28" s="125">
        <v>138</v>
      </c>
      <c r="BA28" s="125">
        <v>5</v>
      </c>
      <c r="BB28" s="125">
        <v>914</v>
      </c>
      <c r="BC28" s="125">
        <v>197</v>
      </c>
      <c r="BD28" s="110">
        <v>185</v>
      </c>
      <c r="BE28" s="125">
        <v>532</v>
      </c>
      <c r="BF28" s="126">
        <v>914</v>
      </c>
    </row>
    <row r="29" spans="1:59" ht="15.75" thickTop="1"/>
    <row r="30" spans="1:59" s="72" customFormat="1">
      <c r="A30" s="335" t="s">
        <v>67</v>
      </c>
      <c r="B30" s="335"/>
      <c r="C30" s="66" t="s">
        <v>81</v>
      </c>
      <c r="D30" s="134"/>
      <c r="E30" s="135"/>
      <c r="F30" s="134"/>
      <c r="G30" s="134"/>
      <c r="H30" s="135"/>
      <c r="I30" s="134"/>
      <c r="J30" s="134"/>
      <c r="K30" s="135"/>
      <c r="L30" s="135"/>
      <c r="M30" s="135"/>
      <c r="N30" s="136"/>
      <c r="O30" s="135"/>
      <c r="P30" s="135"/>
      <c r="Q30" s="136"/>
      <c r="R30" s="135"/>
      <c r="S30" s="135"/>
      <c r="T30" s="135"/>
      <c r="U30" s="135"/>
      <c r="V30" s="136"/>
      <c r="W30" s="135"/>
      <c r="X30" s="135"/>
      <c r="Y30" s="136"/>
      <c r="Z30" s="135"/>
      <c r="AA30" s="135"/>
      <c r="AB30" s="135"/>
      <c r="AC30" s="135"/>
      <c r="AD30" s="135"/>
      <c r="AE30" s="135"/>
      <c r="AF30" s="135"/>
      <c r="AG30" s="136"/>
      <c r="AH30" s="135"/>
      <c r="AI30" s="135"/>
      <c r="AJ30" s="135"/>
      <c r="AK30" s="136"/>
      <c r="AL30" s="135"/>
      <c r="AM30" s="135"/>
      <c r="AN30" s="135"/>
      <c r="AO30" s="136"/>
      <c r="AP30" s="135"/>
      <c r="AQ30" s="135"/>
      <c r="AR30" s="135"/>
      <c r="AS30" s="136"/>
      <c r="AT30" s="135"/>
      <c r="AU30" s="135"/>
      <c r="AV30" s="135"/>
      <c r="AW30" s="135"/>
      <c r="AX30" s="135"/>
      <c r="AY30" s="136"/>
      <c r="AZ30" s="135"/>
      <c r="BA30" s="135"/>
      <c r="BB30" s="135"/>
      <c r="BC30" s="135"/>
      <c r="BD30" s="136"/>
      <c r="BE30" s="135"/>
      <c r="BF30" s="135"/>
      <c r="BG30" s="135"/>
    </row>
    <row r="31" spans="1:59" s="72" customFormat="1" ht="24">
      <c r="A31" s="74"/>
      <c r="B31" s="137" t="s">
        <v>89</v>
      </c>
      <c r="C31" s="56">
        <f>E25*C$28/$E$28</f>
        <v>26.697339246119736</v>
      </c>
      <c r="D31" s="56">
        <f>E25*D$28/$E$28</f>
        <v>42.302660753880268</v>
      </c>
      <c r="E31" s="135"/>
      <c r="F31" s="56">
        <f>H25*F$28/$H$28</f>
        <v>29.271929824561404</v>
      </c>
      <c r="G31" s="56">
        <f>H25*G$28/$H$28</f>
        <v>41.728070175438596</v>
      </c>
      <c r="H31" s="135"/>
      <c r="I31" s="56">
        <f>K25*I$28/$K$28</f>
        <v>20.129670329670329</v>
      </c>
      <c r="J31" s="56">
        <f>K25*J$28/$K$28</f>
        <v>50.870329670329667</v>
      </c>
      <c r="K31" s="135"/>
      <c r="L31" s="56">
        <f>O25*L$28/$O$28</f>
        <v>8.4671772428884022</v>
      </c>
      <c r="M31" s="56">
        <f>O25*M$28/$O$28</f>
        <v>3.8063457330415753</v>
      </c>
      <c r="N31" s="56">
        <f>O25*N$28/$O$28</f>
        <v>58.726477024070022</v>
      </c>
      <c r="O31" s="135"/>
      <c r="P31" s="56">
        <f>S25*P$28/$O$28</f>
        <v>15.380743982494529</v>
      </c>
      <c r="Q31" s="56">
        <f>S25*Q$28/$O$28</f>
        <v>36.50984682713348</v>
      </c>
      <c r="R31" s="56">
        <f>S25*R$28/$O$28</f>
        <v>19.109409190371991</v>
      </c>
      <c r="S31" s="135"/>
      <c r="T31" s="56">
        <f>W25*T$28/$O$28</f>
        <v>16.157549234135669</v>
      </c>
      <c r="U31" s="56">
        <f>W25*U$28/$O$28</f>
        <v>14.293216630196936</v>
      </c>
      <c r="V31" s="56">
        <f>W25*V$28/$O$28</f>
        <v>40.549234135667398</v>
      </c>
      <c r="W31" s="135"/>
      <c r="X31" s="56">
        <f>AE25*X$28/$AE$28</f>
        <v>2.175054704595186</v>
      </c>
      <c r="Y31" s="56">
        <f>AE25*Y$28/$AE$28</f>
        <v>53.754923413566736</v>
      </c>
      <c r="Z31" s="56">
        <f>AE25*Z$28/$AE$28</f>
        <v>9.166301969365426</v>
      </c>
      <c r="AA31" s="56">
        <f>AE25*AA$28/$AE$28</f>
        <v>2.0196936542669586</v>
      </c>
      <c r="AB31" s="56">
        <f>AE25*AB$28/$AE$28</f>
        <v>1.2428884026258207</v>
      </c>
      <c r="AC31" s="56">
        <f>AE25*AC$28/$AE$28</f>
        <v>1.9420131291028446</v>
      </c>
      <c r="AD31" s="56">
        <f>AE25*AD$28/$AE$28</f>
        <v>0.69912472647702406</v>
      </c>
      <c r="AE31" s="135"/>
      <c r="AF31" s="56">
        <f>AI25*AF$28/$O$28</f>
        <v>1.4759299781181618</v>
      </c>
      <c r="AG31" s="56">
        <f>AI25*AG$28/$O$28</f>
        <v>69.213347921225377</v>
      </c>
      <c r="AH31" s="56">
        <f>AI25*AH$28/$O$28</f>
        <v>0.31072210065645517</v>
      </c>
      <c r="AI31" s="135"/>
      <c r="AJ31" s="56">
        <f>AM25*AJ$28/$O$28</f>
        <v>3.6509846827133479</v>
      </c>
      <c r="AK31" s="56">
        <f>AM25*AK$28/$O$28</f>
        <v>27.188183807439824</v>
      </c>
      <c r="AL31" s="56">
        <f>AM25*AL$28/$O$28</f>
        <v>40.16083150984683</v>
      </c>
      <c r="AM31" s="135"/>
      <c r="AN31" s="56">
        <f>AQ25*AN$28/$O$28</f>
        <v>1.2428884026258207</v>
      </c>
      <c r="AO31" s="56">
        <f>AQ25*AO$28/$O$28</f>
        <v>62.532822757111596</v>
      </c>
      <c r="AP31" s="56">
        <f>AQ25*AP$28/$O$28</f>
        <v>7.2242888402625818</v>
      </c>
      <c r="AQ31" s="135"/>
      <c r="AR31" s="56">
        <f>AW25*AR$28/$O$28</f>
        <v>0.23304157549234136</v>
      </c>
      <c r="AS31" s="56">
        <f>AW25*AS$28/$O$28</f>
        <v>69.990153172866528</v>
      </c>
      <c r="AT31" s="469">
        <f>AW25*AT$28/$AW$28</f>
        <v>0.77680525164113789</v>
      </c>
      <c r="AU31" s="469"/>
      <c r="AV31" s="469"/>
      <c r="AW31" s="135"/>
      <c r="AX31" s="56">
        <f>BB25*AX$28/$O$28</f>
        <v>4.6608315098468269</v>
      </c>
      <c r="AY31" s="56">
        <f>BB25*AY$28/$O$28</f>
        <v>55.230853391684903</v>
      </c>
      <c r="AZ31" s="56">
        <f>BB25*AZ$28/$O$28</f>
        <v>10.719912472647703</v>
      </c>
      <c r="BA31" s="56">
        <f>BB25*BA$28/$O$28</f>
        <v>0.38840262582056895</v>
      </c>
      <c r="BB31" s="135"/>
      <c r="BC31" s="56">
        <f>BF25*BC$28/$O$28</f>
        <v>15.303063457330415</v>
      </c>
      <c r="BD31" s="56">
        <f>BF25*BD$28/$O$28</f>
        <v>14.37089715536105</v>
      </c>
      <c r="BE31" s="56">
        <f>BF25*BE$28/$O$28</f>
        <v>41.326039387308533</v>
      </c>
      <c r="BF31" s="135"/>
      <c r="BG31" s="135"/>
    </row>
    <row r="32" spans="1:59" s="72" customFormat="1">
      <c r="A32" s="74"/>
      <c r="B32" s="137" t="s">
        <v>87</v>
      </c>
      <c r="C32" s="56">
        <f t="shared" ref="C32:C33" si="43">E26*C$28/$E$28</f>
        <v>219.76940133037695</v>
      </c>
      <c r="D32" s="56">
        <f t="shared" ref="D32:D33" si="44">E26*D$28/$E$28</f>
        <v>348.23059866962308</v>
      </c>
      <c r="E32" s="135"/>
      <c r="F32" s="56">
        <f t="shared" ref="F32:F33" si="45">H26*F$28/$H$28</f>
        <v>237.47368421052633</v>
      </c>
      <c r="G32" s="56">
        <f t="shared" ref="G32:G33" si="46">H26*G$28/$H$28</f>
        <v>338.5263157894737</v>
      </c>
      <c r="H32" s="135"/>
      <c r="I32" s="56">
        <f t="shared" ref="I32:I33" si="47">K26*I$28/$K$28</f>
        <v>162.73846153846154</v>
      </c>
      <c r="J32" s="56">
        <f t="shared" ref="J32:J33" si="48">K26*J$28/$K$28</f>
        <v>411.26153846153846</v>
      </c>
      <c r="K32" s="135"/>
      <c r="L32" s="56">
        <f t="shared" ref="L32:L33" si="49">O26*L$28/$O$28</f>
        <v>68.691466083150985</v>
      </c>
      <c r="M32" s="56">
        <f t="shared" ref="M32:M33" si="50">O26*M$28/$O$28</f>
        <v>30.879649890590809</v>
      </c>
      <c r="N32" s="56">
        <f t="shared" ref="N32:N33" si="51">O26*N$28/$O$28</f>
        <v>476.42888402625823</v>
      </c>
      <c r="O32" s="135"/>
      <c r="P32" s="56">
        <f t="shared" ref="P32:P33" si="52">S26*P$28/$O$28</f>
        <v>124.77899343544858</v>
      </c>
      <c r="Q32" s="56">
        <f t="shared" ref="Q32:Q33" si="53">S26*Q$28/$O$28</f>
        <v>296.19256017505472</v>
      </c>
      <c r="R32" s="56">
        <f t="shared" ref="R32:R33" si="54">S26*R$28/$O$28</f>
        <v>155.02844638949671</v>
      </c>
      <c r="S32" s="135"/>
      <c r="T32" s="56">
        <f t="shared" ref="T32:T33" si="55">W26*T$28/$O$28</f>
        <v>131.08096280087528</v>
      </c>
      <c r="U32" s="56">
        <f t="shared" ref="U32:U33" si="56">W26*U$28/$O$28</f>
        <v>115.9562363238512</v>
      </c>
      <c r="V32" s="56">
        <f t="shared" ref="V32:V33" si="57">W26*V$28/$O$28</f>
        <v>328.9628008752735</v>
      </c>
      <c r="W32" s="135"/>
      <c r="X32" s="56">
        <f t="shared" ref="X32:X33" si="58">AE26*X$28/$AE$28</f>
        <v>17.645514223194748</v>
      </c>
      <c r="Y32" s="56">
        <f t="shared" ref="Y32:Y33" si="59">AE26*Y$28/$AE$28</f>
        <v>436.09628008752736</v>
      </c>
      <c r="Z32" s="56">
        <f t="shared" ref="Z32:Z33" si="60">AE26*Z$28/$AE$28</f>
        <v>74.363238512035011</v>
      </c>
      <c r="AA32" s="56">
        <f t="shared" ref="AA32:AA33" si="61">AE26*AA$28/$AE$28</f>
        <v>16.38512035010941</v>
      </c>
      <c r="AB32" s="56">
        <f t="shared" ref="AB32:AB33" si="62">AE26*AB$28/$AE$28</f>
        <v>10.083150984682714</v>
      </c>
      <c r="AC32" s="56">
        <f t="shared" ref="AC32:AC33" si="63">AE26*AC$28/$AE$28</f>
        <v>15.75492341356674</v>
      </c>
      <c r="AD32" s="56">
        <f t="shared" ref="AD32:AD33" si="64">AE26*AD$28/$AE$28</f>
        <v>5.6717724288840259</v>
      </c>
      <c r="AE32" s="135"/>
      <c r="AF32" s="56">
        <f t="shared" ref="AF32:AF33" si="65">AI26*AF$28/$O$28</f>
        <v>11.973741794310722</v>
      </c>
      <c r="AG32" s="56">
        <f t="shared" ref="AG32:AG33" si="66">AI26*AG$28/$O$28</f>
        <v>561.50547045951862</v>
      </c>
      <c r="AH32" s="56">
        <f t="shared" ref="AH32:AH33" si="67">AI26*AH$28/$O$28</f>
        <v>2.5207877461706785</v>
      </c>
      <c r="AI32" s="135"/>
      <c r="AJ32" s="56">
        <f t="shared" ref="AJ32:AJ33" si="68">AM26*AJ$28/$O$28</f>
        <v>29.619256017505471</v>
      </c>
      <c r="AK32" s="56">
        <f t="shared" ref="AK32:AK33" si="69">AM26*AK$28/$O$28</f>
        <v>220.56892778993435</v>
      </c>
      <c r="AL32" s="56">
        <f t="shared" ref="AL32:AL33" si="70">AM26*AL$28/$O$28</f>
        <v>325.81181619256017</v>
      </c>
      <c r="AM32" s="135"/>
      <c r="AN32" s="56">
        <f t="shared" ref="AN32:AN33" si="71">AQ26*AN$28/$O$28</f>
        <v>10.083150984682714</v>
      </c>
      <c r="AO32" s="56">
        <f t="shared" ref="AO32:AO33" si="72">AQ26*AO$28/$O$28</f>
        <v>507.308533916849</v>
      </c>
      <c r="AP32" s="56">
        <f t="shared" ref="AP32:AP33" si="73">AQ26*AP$28/$O$28</f>
        <v>58.608315098468275</v>
      </c>
      <c r="AQ32" s="135"/>
      <c r="AR32" s="56">
        <f t="shared" ref="AR32:AR33" si="74">AW26*AR$28/$O$28</f>
        <v>1.8905908096280089</v>
      </c>
      <c r="AS32" s="56">
        <f t="shared" ref="AS32:AS33" si="75">AW26*AS$28/$O$28</f>
        <v>567.80743982494528</v>
      </c>
      <c r="AT32" s="469">
        <f t="shared" ref="AT32:AT33" si="76">AW26*AT$28/$AW$28</f>
        <v>6.3019693654266957</v>
      </c>
      <c r="AU32" s="469"/>
      <c r="AV32" s="469"/>
      <c r="AW32" s="135"/>
      <c r="AX32" s="56">
        <f t="shared" ref="AX32:AX33" si="77">BB26*AX$28/$O$28</f>
        <v>37.811816192560173</v>
      </c>
      <c r="AY32" s="56">
        <f t="shared" ref="AY32:AY33" si="78">BB26*AY$28/$O$28</f>
        <v>448.0700218818381</v>
      </c>
      <c r="AZ32" s="56">
        <f t="shared" ref="AZ32:AZ33" si="79">BB26*AZ$28/$O$28</f>
        <v>86.967177242888397</v>
      </c>
      <c r="BA32" s="56">
        <f t="shared" ref="BA32:BA33" si="80">BB26*BA$28/$O$28</f>
        <v>3.1509846827133479</v>
      </c>
      <c r="BB32" s="135"/>
      <c r="BC32" s="56">
        <f t="shared" ref="BC32:BC33" si="81">BF26*BC$28/$O$28</f>
        <v>124.14879649890591</v>
      </c>
      <c r="BD32" s="56">
        <f t="shared" ref="BD32:BD33" si="82">BF26*BD$28/$O$28</f>
        <v>116.58643326039387</v>
      </c>
      <c r="BE32" s="56">
        <f t="shared" ref="BE32:BE33" si="83">BF26*BE$28/$O$28</f>
        <v>335.26477024070022</v>
      </c>
      <c r="BF32" s="135"/>
      <c r="BG32" s="135"/>
    </row>
    <row r="33" spans="1:59" s="72" customFormat="1">
      <c r="A33" s="74"/>
      <c r="B33" s="137" t="s">
        <v>88</v>
      </c>
      <c r="C33" s="56">
        <f t="shared" si="43"/>
        <v>102.53325942350332</v>
      </c>
      <c r="D33" s="56">
        <f t="shared" si="44"/>
        <v>162.46674057649668</v>
      </c>
      <c r="E33" s="135"/>
      <c r="F33" s="56">
        <f t="shared" si="45"/>
        <v>109.25438596491227</v>
      </c>
      <c r="G33" s="56">
        <f t="shared" si="46"/>
        <v>155.74561403508773</v>
      </c>
      <c r="H33" s="135"/>
      <c r="I33" s="56">
        <f t="shared" si="47"/>
        <v>75.131868131868131</v>
      </c>
      <c r="J33" s="56">
        <f t="shared" si="48"/>
        <v>189.86813186813185</v>
      </c>
      <c r="K33" s="135"/>
      <c r="L33" s="56">
        <f t="shared" si="49"/>
        <v>31.841356673960611</v>
      </c>
      <c r="M33" s="56">
        <f t="shared" si="50"/>
        <v>14.314004376367615</v>
      </c>
      <c r="N33" s="56">
        <f t="shared" si="51"/>
        <v>220.84463894967178</v>
      </c>
      <c r="O33" s="135"/>
      <c r="P33" s="56">
        <f t="shared" si="52"/>
        <v>57.840262582056894</v>
      </c>
      <c r="Q33" s="56">
        <f t="shared" si="53"/>
        <v>137.29759299781182</v>
      </c>
      <c r="R33" s="56">
        <f t="shared" si="54"/>
        <v>71.862144420131287</v>
      </c>
      <c r="S33" s="135"/>
      <c r="T33" s="56">
        <f t="shared" si="55"/>
        <v>60.761487964989058</v>
      </c>
      <c r="U33" s="56">
        <f t="shared" si="56"/>
        <v>53.750547045951862</v>
      </c>
      <c r="V33" s="56">
        <f t="shared" si="57"/>
        <v>152.48796498905909</v>
      </c>
      <c r="W33" s="135"/>
      <c r="X33" s="56">
        <f t="shared" si="58"/>
        <v>8.1794310722100665</v>
      </c>
      <c r="Y33" s="56">
        <f t="shared" si="59"/>
        <v>202.14879649890591</v>
      </c>
      <c r="Z33" s="56">
        <f t="shared" si="60"/>
        <v>34.470459518599561</v>
      </c>
      <c r="AA33" s="56">
        <f t="shared" si="61"/>
        <v>7.5951859956236323</v>
      </c>
      <c r="AB33" s="56">
        <f t="shared" si="62"/>
        <v>4.6739606126914657</v>
      </c>
      <c r="AC33" s="56">
        <f t="shared" si="63"/>
        <v>7.3030634573304161</v>
      </c>
      <c r="AD33" s="56">
        <f t="shared" si="64"/>
        <v>2.6291028446389495</v>
      </c>
      <c r="AE33" s="135"/>
      <c r="AF33" s="56">
        <f t="shared" si="65"/>
        <v>5.5503282275711161</v>
      </c>
      <c r="AG33" s="56">
        <f t="shared" si="66"/>
        <v>260.28118161925602</v>
      </c>
      <c r="AH33" s="56">
        <f t="shared" si="67"/>
        <v>1.1684901531728664</v>
      </c>
      <c r="AI33" s="135"/>
      <c r="AJ33" s="56">
        <f t="shared" si="68"/>
        <v>13.729759299781181</v>
      </c>
      <c r="AK33" s="56">
        <f t="shared" si="69"/>
        <v>102.24288840262582</v>
      </c>
      <c r="AL33" s="56">
        <f t="shared" si="70"/>
        <v>151.02735229759298</v>
      </c>
      <c r="AM33" s="135"/>
      <c r="AN33" s="56">
        <f t="shared" si="71"/>
        <v>4.6739606126914657</v>
      </c>
      <c r="AO33" s="56">
        <f t="shared" si="72"/>
        <v>235.1586433260394</v>
      </c>
      <c r="AP33" s="56">
        <f t="shared" si="73"/>
        <v>27.167396061269148</v>
      </c>
      <c r="AQ33" s="135"/>
      <c r="AR33" s="56">
        <f t="shared" si="74"/>
        <v>0.87636761487964987</v>
      </c>
      <c r="AS33" s="56">
        <f t="shared" si="75"/>
        <v>263.20240700218818</v>
      </c>
      <c r="AT33" s="469">
        <f t="shared" si="76"/>
        <v>2.9212253829321662</v>
      </c>
      <c r="AU33" s="469"/>
      <c r="AV33" s="469"/>
      <c r="AW33" s="135"/>
      <c r="AX33" s="56">
        <f t="shared" si="77"/>
        <v>17.527352297592998</v>
      </c>
      <c r="AY33" s="56">
        <f t="shared" si="78"/>
        <v>207.69912472647704</v>
      </c>
      <c r="AZ33" s="56">
        <f t="shared" si="79"/>
        <v>40.312910284463896</v>
      </c>
      <c r="BA33" s="56">
        <f t="shared" si="80"/>
        <v>1.4606126914660831</v>
      </c>
      <c r="BB33" s="135"/>
      <c r="BC33" s="56">
        <f t="shared" si="81"/>
        <v>57.548140043763674</v>
      </c>
      <c r="BD33" s="56">
        <f t="shared" si="82"/>
        <v>54.042669584245075</v>
      </c>
      <c r="BE33" s="56">
        <f t="shared" si="83"/>
        <v>155.40919037199126</v>
      </c>
      <c r="BF33" s="135"/>
      <c r="BG33" s="135"/>
    </row>
    <row r="34" spans="1:59" s="72" customFormat="1">
      <c r="A34" s="74"/>
      <c r="B34" s="131"/>
      <c r="C34" s="138"/>
      <c r="D34" s="139"/>
      <c r="E34" s="140"/>
      <c r="F34" s="139"/>
      <c r="G34" s="139"/>
      <c r="H34" s="140"/>
      <c r="I34" s="139"/>
      <c r="J34" s="139"/>
      <c r="K34" s="140"/>
      <c r="L34" s="140"/>
      <c r="M34" s="140"/>
      <c r="N34" s="141"/>
      <c r="O34" s="140"/>
      <c r="P34" s="140"/>
      <c r="Q34" s="141"/>
      <c r="R34" s="140"/>
      <c r="S34" s="140"/>
      <c r="T34" s="140"/>
      <c r="U34" s="140"/>
      <c r="V34" s="141"/>
      <c r="W34" s="140"/>
      <c r="X34" s="140"/>
      <c r="Y34" s="141"/>
      <c r="Z34" s="140"/>
      <c r="AA34" s="140"/>
      <c r="AB34" s="140"/>
      <c r="AC34" s="140"/>
      <c r="AD34" s="140"/>
      <c r="AE34" s="140"/>
      <c r="AF34" s="140"/>
      <c r="AG34" s="141"/>
      <c r="AH34" s="140"/>
      <c r="AI34" s="140"/>
      <c r="AJ34" s="140"/>
      <c r="AK34" s="141"/>
      <c r="AL34" s="140"/>
      <c r="AM34" s="140"/>
      <c r="AN34" s="140"/>
      <c r="AO34" s="141"/>
      <c r="AP34" s="140"/>
      <c r="AQ34" s="140"/>
      <c r="AR34" s="140"/>
      <c r="AS34" s="141"/>
      <c r="AT34" s="140"/>
      <c r="AU34" s="140"/>
      <c r="AV34" s="140"/>
      <c r="AW34" s="140"/>
      <c r="AX34" s="140"/>
      <c r="AY34" s="141"/>
      <c r="AZ34" s="140"/>
      <c r="BA34" s="140"/>
      <c r="BB34" s="140"/>
      <c r="BC34" s="140"/>
      <c r="BD34" s="141"/>
      <c r="BE34" s="140"/>
      <c r="BF34" s="140"/>
      <c r="BG34" s="140"/>
    </row>
    <row r="35" spans="1:59" s="256" customFormat="1">
      <c r="A35" s="249" t="s">
        <v>75</v>
      </c>
      <c r="B35" s="268">
        <f>CHITEST(C25:D27,C31:D33)</f>
        <v>6.3858051139566198E-15</v>
      </c>
      <c r="C35" s="262"/>
      <c r="D35" s="262"/>
      <c r="E35" s="143">
        <f>CHITEST(F25:G27,F31:G33)</f>
        <v>2.7001878630756656E-6</v>
      </c>
      <c r="F35" s="253"/>
      <c r="G35" s="253"/>
      <c r="H35" s="143">
        <f>CHITEST(I25:J27,I31:J33)</f>
        <v>6.7279226332263256E-2</v>
      </c>
      <c r="I35" s="253"/>
      <c r="J35" s="253"/>
      <c r="K35" s="258">
        <f>CHITEST(L25:N27,L31:N33)</f>
        <v>4.8987958769933808E-3</v>
      </c>
      <c r="L35" s="253"/>
      <c r="M35" s="253"/>
      <c r="N35" s="255"/>
      <c r="O35" s="254">
        <f>CHITEST(P25:R27,P31:R33)</f>
        <v>1.8876003030259849E-3</v>
      </c>
      <c r="P35" s="253"/>
      <c r="Q35" s="255"/>
      <c r="R35" s="253"/>
      <c r="S35" s="267">
        <f>CHITEST(T25:V27,T31:V33)</f>
        <v>2.7141422186046777E-7</v>
      </c>
      <c r="T35" s="253"/>
      <c r="U35" s="253"/>
      <c r="V35" s="255"/>
      <c r="W35" s="254">
        <f>CHITEST(X25:AD27,X31:AD33)</f>
        <v>0.2268406345546217</v>
      </c>
      <c r="X35" s="253"/>
      <c r="Y35" s="255"/>
      <c r="Z35" s="253"/>
      <c r="AA35" s="253"/>
      <c r="AB35" s="253"/>
      <c r="AC35" s="253"/>
      <c r="AD35" s="253"/>
      <c r="AE35" s="257">
        <f>CHITEST(AF25:AH27,AF31:AH33)</f>
        <v>0.5631588375289055</v>
      </c>
      <c r="AF35" s="253"/>
      <c r="AG35" s="255"/>
      <c r="AH35" s="253"/>
      <c r="AI35" s="254">
        <f>CHITEST(AJ25:AL27,AJ31:AL33)</f>
        <v>1.2556192057200438E-3</v>
      </c>
      <c r="AJ35" s="253"/>
      <c r="AK35" s="255"/>
      <c r="AL35" s="253"/>
      <c r="AM35" s="267">
        <f>CHITEST(AN25:AP27,AN31:AP33)</f>
        <v>0.34424011319979075</v>
      </c>
      <c r="AN35" s="253"/>
      <c r="AO35" s="255"/>
      <c r="AP35" s="253"/>
      <c r="AQ35" s="254">
        <f>CHITEST(AR25:AV27,AR31:AV33)</f>
        <v>0.405084129165384</v>
      </c>
      <c r="AR35" s="253"/>
      <c r="AS35" s="255"/>
      <c r="AT35" s="253"/>
      <c r="AU35" s="253"/>
      <c r="AV35" s="253"/>
      <c r="AW35" s="254">
        <f>CHITEST(AX25:BA27,AX31:BA33)</f>
        <v>0.59222915909728924</v>
      </c>
      <c r="AX35" s="253"/>
      <c r="AY35" s="255"/>
      <c r="AZ35" s="253"/>
      <c r="BA35" s="253"/>
      <c r="BB35" s="257">
        <f>CHITEST(BC25:BE27,BC31:BE33)</f>
        <v>6.8612755746320208E-3</v>
      </c>
      <c r="BC35" s="253"/>
      <c r="BD35" s="255"/>
      <c r="BE35" s="253"/>
      <c r="BF35" s="253"/>
      <c r="BG35" s="253"/>
    </row>
    <row r="37" spans="1:59" s="259" customFormat="1">
      <c r="A37" s="1">
        <v>2013</v>
      </c>
      <c r="B37" s="2"/>
      <c r="C37" s="27"/>
      <c r="D37" s="223"/>
      <c r="E37" s="269"/>
      <c r="F37" s="269"/>
      <c r="G37" s="269"/>
      <c r="H37" s="269"/>
      <c r="I37" s="269"/>
      <c r="J37" s="269"/>
      <c r="K37" s="269"/>
      <c r="L37" s="269"/>
      <c r="M37" s="269"/>
      <c r="N37" s="136"/>
      <c r="O37" s="269"/>
      <c r="P37" s="269"/>
      <c r="Q37" s="136"/>
      <c r="R37" s="269"/>
      <c r="S37" s="269"/>
      <c r="T37" s="269"/>
      <c r="U37" s="269"/>
      <c r="V37" s="136"/>
      <c r="W37" s="269"/>
      <c r="X37" s="269"/>
      <c r="Y37" s="136"/>
      <c r="Z37" s="269"/>
      <c r="AA37" s="269"/>
      <c r="AB37" s="269"/>
      <c r="AC37" s="269"/>
      <c r="AD37" s="269"/>
      <c r="AE37" s="269"/>
      <c r="AF37" s="269"/>
      <c r="AG37" s="136"/>
      <c r="AH37" s="269"/>
      <c r="AI37" s="269"/>
      <c r="AJ37" s="269"/>
      <c r="AK37" s="136"/>
      <c r="AL37" s="269"/>
      <c r="AM37" s="269"/>
      <c r="AN37" s="269"/>
      <c r="AO37" s="136"/>
      <c r="AP37" s="269"/>
      <c r="AQ37" s="269"/>
      <c r="AR37" s="269"/>
      <c r="AS37" s="136"/>
      <c r="AT37" s="270"/>
      <c r="AU37" s="270"/>
      <c r="AV37" s="270"/>
      <c r="AW37" s="269"/>
      <c r="AX37" s="269"/>
      <c r="AY37" s="136"/>
      <c r="AZ37" s="269"/>
      <c r="BA37" s="269"/>
      <c r="BB37" s="269"/>
      <c r="BC37" s="269"/>
      <c r="BD37" s="136"/>
      <c r="BE37" s="269"/>
      <c r="BF37" s="269"/>
    </row>
    <row r="38" spans="1:59" s="259" customFormat="1">
      <c r="A38" s="1"/>
      <c r="B38" s="1" t="s">
        <v>104</v>
      </c>
      <c r="D38" s="2" t="s">
        <v>109</v>
      </c>
      <c r="E38" s="269"/>
      <c r="F38" s="269"/>
      <c r="G38" s="269"/>
      <c r="H38" s="269"/>
      <c r="I38" s="269"/>
      <c r="J38" s="269"/>
      <c r="K38" s="269"/>
      <c r="L38" s="269"/>
      <c r="M38" s="269"/>
      <c r="N38" s="136"/>
      <c r="O38" s="269"/>
      <c r="P38" s="269"/>
      <c r="Q38" s="136"/>
      <c r="R38" s="269"/>
      <c r="S38" s="269"/>
      <c r="T38" s="269"/>
      <c r="U38" s="269"/>
      <c r="V38" s="136"/>
      <c r="W38" s="269"/>
      <c r="X38" s="269"/>
      <c r="Y38" s="136"/>
      <c r="Z38" s="269"/>
      <c r="AA38" s="269"/>
      <c r="AB38" s="269"/>
      <c r="AC38" s="269"/>
      <c r="AD38" s="269"/>
      <c r="AE38" s="269"/>
      <c r="AF38" s="269"/>
      <c r="AG38" s="136"/>
      <c r="AH38" s="269"/>
      <c r="AI38" s="269"/>
      <c r="AJ38" s="269"/>
      <c r="AK38" s="136"/>
      <c r="AL38" s="269"/>
      <c r="AM38" s="269"/>
      <c r="AN38" s="269"/>
      <c r="AO38" s="136"/>
      <c r="AP38" s="269"/>
      <c r="AQ38" s="269"/>
      <c r="AR38" s="269"/>
      <c r="AS38" s="136"/>
      <c r="AT38" s="270"/>
      <c r="AU38" s="270"/>
      <c r="AV38" s="270"/>
      <c r="AW38" s="269"/>
      <c r="AX38" s="269"/>
      <c r="AY38" s="136"/>
      <c r="AZ38" s="269"/>
      <c r="BA38" s="269"/>
      <c r="BB38" s="269"/>
      <c r="BC38" s="269"/>
      <c r="BD38" s="136"/>
      <c r="BE38" s="269"/>
      <c r="BF38" s="269"/>
    </row>
    <row r="39" spans="1:59" s="259" customFormat="1" ht="15.75" thickBot="1">
      <c r="A39" s="271"/>
      <c r="B39" s="272"/>
      <c r="C39" s="269"/>
      <c r="D39" s="269"/>
      <c r="E39" s="269"/>
      <c r="F39" s="269"/>
      <c r="G39" s="269"/>
      <c r="H39" s="269"/>
      <c r="I39" s="269"/>
      <c r="J39" s="269"/>
      <c r="K39" s="269"/>
      <c r="L39" s="269"/>
      <c r="M39" s="269"/>
      <c r="N39" s="136"/>
      <c r="O39" s="269"/>
      <c r="P39" s="269"/>
      <c r="Q39" s="136"/>
      <c r="R39" s="269"/>
      <c r="S39" s="269"/>
      <c r="T39" s="269"/>
      <c r="U39" s="269"/>
      <c r="V39" s="136"/>
      <c r="W39" s="269"/>
      <c r="X39" s="269"/>
      <c r="Y39" s="136"/>
      <c r="Z39" s="269"/>
      <c r="AA39" s="269"/>
      <c r="AB39" s="269"/>
      <c r="AC39" s="269"/>
      <c r="AD39" s="269"/>
      <c r="AE39" s="269"/>
      <c r="AF39" s="269"/>
      <c r="AG39" s="136"/>
      <c r="AH39" s="269"/>
      <c r="AI39" s="269"/>
      <c r="AJ39" s="269"/>
      <c r="AK39" s="136"/>
      <c r="AL39" s="269"/>
      <c r="AM39" s="269"/>
      <c r="AN39" s="269"/>
      <c r="AO39" s="136"/>
      <c r="AP39" s="269"/>
      <c r="AQ39" s="269"/>
      <c r="AR39" s="269"/>
      <c r="AS39" s="136"/>
      <c r="AT39" s="270"/>
      <c r="AU39" s="270"/>
      <c r="AV39" s="270"/>
      <c r="AW39" s="269"/>
      <c r="AX39" s="269"/>
      <c r="AY39" s="136"/>
      <c r="AZ39" s="269"/>
      <c r="BA39" s="269"/>
      <c r="BB39" s="269"/>
      <c r="BC39" s="269"/>
      <c r="BD39" s="136"/>
      <c r="BE39" s="269"/>
      <c r="BF39" s="269"/>
    </row>
    <row r="40" spans="1:59" s="259" customFormat="1" ht="42" customHeight="1" thickTop="1">
      <c r="A40" s="488"/>
      <c r="B40" s="489"/>
      <c r="C40" s="494" t="s">
        <v>1</v>
      </c>
      <c r="D40" s="494"/>
      <c r="E40" s="495"/>
      <c r="F40" s="496" t="s">
        <v>2</v>
      </c>
      <c r="G40" s="494"/>
      <c r="H40" s="495"/>
      <c r="I40" s="496" t="s">
        <v>43</v>
      </c>
      <c r="J40" s="494"/>
      <c r="K40" s="495"/>
      <c r="L40" s="362" t="s">
        <v>44</v>
      </c>
      <c r="M40" s="363"/>
      <c r="N40" s="363"/>
      <c r="O40" s="364"/>
      <c r="P40" s="504" t="s">
        <v>45</v>
      </c>
      <c r="Q40" s="505"/>
      <c r="R40" s="505"/>
      <c r="S40" s="506"/>
      <c r="T40" s="497" t="s">
        <v>46</v>
      </c>
      <c r="U40" s="494"/>
      <c r="V40" s="494"/>
      <c r="W40" s="495"/>
      <c r="X40" s="497" t="s">
        <v>47</v>
      </c>
      <c r="Y40" s="498"/>
      <c r="Z40" s="498"/>
      <c r="AA40" s="498"/>
      <c r="AB40" s="498"/>
      <c r="AC40" s="498"/>
      <c r="AD40" s="498"/>
      <c r="AE40" s="499"/>
      <c r="AF40" s="507" t="s">
        <v>48</v>
      </c>
      <c r="AG40" s="507"/>
      <c r="AH40" s="507"/>
      <c r="AI40" s="507"/>
      <c r="AJ40" s="508" t="s">
        <v>49</v>
      </c>
      <c r="AK40" s="498"/>
      <c r="AL40" s="498"/>
      <c r="AM40" s="499"/>
      <c r="AN40" s="497" t="s">
        <v>50</v>
      </c>
      <c r="AO40" s="498"/>
      <c r="AP40" s="498"/>
      <c r="AQ40" s="499"/>
      <c r="AR40" s="497" t="s">
        <v>51</v>
      </c>
      <c r="AS40" s="498"/>
      <c r="AT40" s="498"/>
      <c r="AU40" s="498"/>
      <c r="AV40" s="498"/>
      <c r="AW40" s="499"/>
      <c r="AX40" s="497" t="s">
        <v>52</v>
      </c>
      <c r="AY40" s="498"/>
      <c r="AZ40" s="498"/>
      <c r="BA40" s="498"/>
      <c r="BB40" s="499"/>
      <c r="BC40" s="497" t="s">
        <v>53</v>
      </c>
      <c r="BD40" s="498"/>
      <c r="BE40" s="498"/>
      <c r="BF40" s="500"/>
    </row>
    <row r="41" spans="1:59" s="259" customFormat="1" ht="72.75">
      <c r="A41" s="490"/>
      <c r="B41" s="491"/>
      <c r="C41" s="260" t="s">
        <v>15</v>
      </c>
      <c r="D41" s="113" t="s">
        <v>16</v>
      </c>
      <c r="E41" s="113" t="s">
        <v>14</v>
      </c>
      <c r="F41" s="113" t="s">
        <v>15</v>
      </c>
      <c r="G41" s="113" t="s">
        <v>16</v>
      </c>
      <c r="H41" s="113" t="s">
        <v>14</v>
      </c>
      <c r="I41" s="113" t="s">
        <v>15</v>
      </c>
      <c r="J41" s="113" t="s">
        <v>16</v>
      </c>
      <c r="K41" s="113" t="s">
        <v>14</v>
      </c>
      <c r="L41" s="113" t="s">
        <v>54</v>
      </c>
      <c r="M41" s="113" t="s">
        <v>15</v>
      </c>
      <c r="N41" s="5" t="s">
        <v>16</v>
      </c>
      <c r="O41" s="113" t="s">
        <v>14</v>
      </c>
      <c r="P41" s="113" t="s">
        <v>54</v>
      </c>
      <c r="Q41" s="5" t="s">
        <v>15</v>
      </c>
      <c r="R41" s="113" t="s">
        <v>16</v>
      </c>
      <c r="S41" s="113" t="s">
        <v>14</v>
      </c>
      <c r="T41" s="113" t="s">
        <v>54</v>
      </c>
      <c r="U41" s="113" t="s">
        <v>15</v>
      </c>
      <c r="V41" s="5" t="s">
        <v>16</v>
      </c>
      <c r="W41" s="113" t="s">
        <v>14</v>
      </c>
      <c r="X41" s="113" t="s">
        <v>54</v>
      </c>
      <c r="Y41" s="5" t="s">
        <v>55</v>
      </c>
      <c r="Z41" s="113" t="s">
        <v>56</v>
      </c>
      <c r="AA41" s="113" t="s">
        <v>57</v>
      </c>
      <c r="AB41" s="113" t="s">
        <v>58</v>
      </c>
      <c r="AC41" s="113" t="s">
        <v>59</v>
      </c>
      <c r="AD41" s="113" t="s">
        <v>60</v>
      </c>
      <c r="AE41" s="113" t="s">
        <v>14</v>
      </c>
      <c r="AF41" s="113" t="s">
        <v>54</v>
      </c>
      <c r="AG41" s="5" t="s">
        <v>24</v>
      </c>
      <c r="AH41" s="4" t="s">
        <v>25</v>
      </c>
      <c r="AI41" s="113" t="s">
        <v>14</v>
      </c>
      <c r="AJ41" s="113" t="s">
        <v>54</v>
      </c>
      <c r="AK41" s="5" t="s">
        <v>57</v>
      </c>
      <c r="AL41" s="113" t="s">
        <v>25</v>
      </c>
      <c r="AM41" s="113" t="s">
        <v>14</v>
      </c>
      <c r="AN41" s="113" t="s">
        <v>54</v>
      </c>
      <c r="AO41" s="5" t="s">
        <v>61</v>
      </c>
      <c r="AP41" s="4" t="s">
        <v>25</v>
      </c>
      <c r="AQ41" s="113" t="s">
        <v>14</v>
      </c>
      <c r="AR41" s="113" t="s">
        <v>54</v>
      </c>
      <c r="AS41" s="5" t="s">
        <v>62</v>
      </c>
      <c r="AT41" s="501" t="s">
        <v>60</v>
      </c>
      <c r="AU41" s="502"/>
      <c r="AV41" s="503"/>
      <c r="AW41" s="113" t="s">
        <v>14</v>
      </c>
      <c r="AX41" s="113" t="s">
        <v>54</v>
      </c>
      <c r="AY41" s="5" t="s">
        <v>63</v>
      </c>
      <c r="AZ41" s="113" t="s">
        <v>64</v>
      </c>
      <c r="BA41" s="113" t="s">
        <v>60</v>
      </c>
      <c r="BB41" s="113" t="s">
        <v>14</v>
      </c>
      <c r="BC41" s="113" t="s">
        <v>54</v>
      </c>
      <c r="BD41" s="5" t="s">
        <v>15</v>
      </c>
      <c r="BE41" s="113" t="s">
        <v>16</v>
      </c>
      <c r="BF41" s="114" t="s">
        <v>14</v>
      </c>
    </row>
    <row r="42" spans="1:59" s="259" customFormat="1" ht="15.75" thickBot="1">
      <c r="A42" s="492"/>
      <c r="B42" s="493"/>
      <c r="C42" s="261" t="s">
        <v>35</v>
      </c>
      <c r="D42" s="116" t="s">
        <v>35</v>
      </c>
      <c r="E42" s="116" t="s">
        <v>35</v>
      </c>
      <c r="F42" s="116" t="s">
        <v>35</v>
      </c>
      <c r="G42" s="116" t="s">
        <v>35</v>
      </c>
      <c r="H42" s="116" t="s">
        <v>35</v>
      </c>
      <c r="I42" s="116" t="s">
        <v>35</v>
      </c>
      <c r="J42" s="116" t="s">
        <v>35</v>
      </c>
      <c r="K42" s="116" t="s">
        <v>35</v>
      </c>
      <c r="L42" s="116" t="s">
        <v>35</v>
      </c>
      <c r="M42" s="116" t="s">
        <v>35</v>
      </c>
      <c r="N42" s="10" t="s">
        <v>35</v>
      </c>
      <c r="O42" s="116" t="s">
        <v>35</v>
      </c>
      <c r="P42" s="116" t="s">
        <v>35</v>
      </c>
      <c r="Q42" s="10" t="s">
        <v>35</v>
      </c>
      <c r="R42" s="116" t="s">
        <v>35</v>
      </c>
      <c r="S42" s="116" t="s">
        <v>35</v>
      </c>
      <c r="T42" s="116" t="s">
        <v>35</v>
      </c>
      <c r="U42" s="116" t="s">
        <v>35</v>
      </c>
      <c r="V42" s="10" t="s">
        <v>35</v>
      </c>
      <c r="W42" s="116" t="s">
        <v>35</v>
      </c>
      <c r="X42" s="116" t="s">
        <v>35</v>
      </c>
      <c r="Y42" s="10" t="s">
        <v>35</v>
      </c>
      <c r="Z42" s="116" t="s">
        <v>35</v>
      </c>
      <c r="AA42" s="116" t="s">
        <v>35</v>
      </c>
      <c r="AB42" s="116" t="s">
        <v>35</v>
      </c>
      <c r="AC42" s="116" t="s">
        <v>35</v>
      </c>
      <c r="AD42" s="116" t="s">
        <v>35</v>
      </c>
      <c r="AE42" s="116" t="s">
        <v>35</v>
      </c>
      <c r="AF42" s="116" t="s">
        <v>35</v>
      </c>
      <c r="AG42" s="10" t="s">
        <v>35</v>
      </c>
      <c r="AH42" s="116" t="s">
        <v>35</v>
      </c>
      <c r="AI42" s="116" t="s">
        <v>35</v>
      </c>
      <c r="AJ42" s="116" t="s">
        <v>35</v>
      </c>
      <c r="AK42" s="10" t="s">
        <v>35</v>
      </c>
      <c r="AL42" s="116" t="s">
        <v>35</v>
      </c>
      <c r="AM42" s="116" t="s">
        <v>35</v>
      </c>
      <c r="AN42" s="116" t="s">
        <v>35</v>
      </c>
      <c r="AO42" s="10" t="s">
        <v>35</v>
      </c>
      <c r="AP42" s="9" t="s">
        <v>35</v>
      </c>
      <c r="AQ42" s="116" t="s">
        <v>35</v>
      </c>
      <c r="AR42" s="116" t="s">
        <v>35</v>
      </c>
      <c r="AS42" s="10" t="s">
        <v>35</v>
      </c>
      <c r="AT42" s="470" t="s">
        <v>35</v>
      </c>
      <c r="AU42" s="471"/>
      <c r="AV42" s="472"/>
      <c r="AW42" s="116" t="s">
        <v>35</v>
      </c>
      <c r="AX42" s="116" t="s">
        <v>35</v>
      </c>
      <c r="AY42" s="10" t="s">
        <v>35</v>
      </c>
      <c r="AZ42" s="116" t="s">
        <v>35</v>
      </c>
      <c r="BA42" s="116" t="s">
        <v>35</v>
      </c>
      <c r="BB42" s="116" t="s">
        <v>35</v>
      </c>
      <c r="BC42" s="116" t="s">
        <v>35</v>
      </c>
      <c r="BD42" s="10" t="s">
        <v>35</v>
      </c>
      <c r="BE42" s="116" t="s">
        <v>35</v>
      </c>
      <c r="BF42" s="117" t="s">
        <v>35</v>
      </c>
    </row>
    <row r="43" spans="1:59" s="259" customFormat="1" ht="36.75" customHeight="1" thickTop="1">
      <c r="A43" s="473" t="s">
        <v>86</v>
      </c>
      <c r="B43" s="273" t="s">
        <v>89</v>
      </c>
      <c r="C43" s="274">
        <v>5.5588235280000005</v>
      </c>
      <c r="D43" s="274">
        <v>19.629023304000004</v>
      </c>
      <c r="E43" s="274">
        <f>C43+D43</f>
        <v>25.187846832000005</v>
      </c>
      <c r="F43" s="274">
        <v>6.4852941160000004</v>
      </c>
      <c r="G43" s="274">
        <v>19.629023304000004</v>
      </c>
      <c r="H43" s="274">
        <f>F43+G43</f>
        <v>26.114317420000006</v>
      </c>
      <c r="I43" s="274">
        <v>3.7058823520000002</v>
      </c>
      <c r="J43" s="274">
        <v>22.408435068000006</v>
      </c>
      <c r="K43" s="274">
        <f>I43+J43</f>
        <v>26.114317420000006</v>
      </c>
      <c r="L43" s="274">
        <v>5.6453940060000001</v>
      </c>
      <c r="M43" s="274">
        <v>1.8529411760000001</v>
      </c>
      <c r="N43" s="102">
        <v>18.615982238000008</v>
      </c>
      <c r="O43" s="274">
        <v>26.114317420000013</v>
      </c>
      <c r="P43" s="274">
        <v>7.4983351819999999</v>
      </c>
      <c r="Q43" s="102">
        <v>13.983629298000002</v>
      </c>
      <c r="R43" s="274">
        <v>4.6323529400000005</v>
      </c>
      <c r="S43" s="274">
        <v>26.114317420000013</v>
      </c>
      <c r="T43" s="274">
        <v>8.4248057700000007</v>
      </c>
      <c r="U43" s="274">
        <v>4.6323529400000005</v>
      </c>
      <c r="V43" s="102">
        <v>13.057158710000001</v>
      </c>
      <c r="W43" s="274">
        <v>26.114317420000013</v>
      </c>
      <c r="X43" s="274">
        <v>0</v>
      </c>
      <c r="Y43" s="102">
        <v>17.776082128000002</v>
      </c>
      <c r="Z43" s="274">
        <v>3.7058823520000002</v>
      </c>
      <c r="AA43" s="274">
        <v>1.8529411760000001</v>
      </c>
      <c r="AB43" s="274">
        <v>0.92647058800000004</v>
      </c>
      <c r="AC43" s="274">
        <v>1.8529411760000001</v>
      </c>
      <c r="AD43" s="274">
        <v>0</v>
      </c>
      <c r="AE43" s="274">
        <v>26.114317420000013</v>
      </c>
      <c r="AF43" s="274">
        <v>0.92647058800000004</v>
      </c>
      <c r="AG43" s="102">
        <v>25.187846832000012</v>
      </c>
      <c r="AH43" s="274">
        <v>0</v>
      </c>
      <c r="AI43" s="274">
        <v>26.114317420000013</v>
      </c>
      <c r="AJ43" s="274">
        <v>3.7058823520000002</v>
      </c>
      <c r="AK43" s="102">
        <v>7.4117647040000003</v>
      </c>
      <c r="AL43" s="274">
        <v>14.996670364000002</v>
      </c>
      <c r="AM43" s="274">
        <v>26.114317420000013</v>
      </c>
      <c r="AN43" s="274">
        <v>0.92647058800000004</v>
      </c>
      <c r="AO43" s="102">
        <v>24.261376244000008</v>
      </c>
      <c r="AP43" s="274">
        <v>0.92647058800000004</v>
      </c>
      <c r="AQ43" s="274">
        <v>26.114317420000013</v>
      </c>
      <c r="AR43" s="274">
        <v>0</v>
      </c>
      <c r="AS43" s="102">
        <v>26.114317420000013</v>
      </c>
      <c r="AT43" s="476">
        <v>0</v>
      </c>
      <c r="AU43" s="477"/>
      <c r="AV43" s="478"/>
      <c r="AW43" s="274">
        <v>26.114317420000013</v>
      </c>
      <c r="AX43" s="274">
        <v>1.8529411760000001</v>
      </c>
      <c r="AY43" s="102">
        <v>22.408435068000006</v>
      </c>
      <c r="AZ43" s="274">
        <v>1.8529411760000001</v>
      </c>
      <c r="BA43" s="274">
        <v>0</v>
      </c>
      <c r="BB43" s="274">
        <v>26.114317420000013</v>
      </c>
      <c r="BC43" s="274">
        <v>10.277746946000002</v>
      </c>
      <c r="BD43" s="102">
        <v>4.6323529400000005</v>
      </c>
      <c r="BE43" s="274">
        <v>11.204217534000001</v>
      </c>
      <c r="BF43" s="275">
        <v>26.114317420000013</v>
      </c>
    </row>
    <row r="44" spans="1:59" s="259" customFormat="1">
      <c r="A44" s="474"/>
      <c r="B44" s="276" t="s">
        <v>87</v>
      </c>
      <c r="C44" s="277">
        <v>244.00746370600012</v>
      </c>
      <c r="D44" s="277">
        <v>414.26674793399843</v>
      </c>
      <c r="E44" s="277">
        <f t="shared" ref="E44:E46" si="84">C44+D44</f>
        <v>658.27421163999861</v>
      </c>
      <c r="F44" s="277">
        <v>283.76454216799999</v>
      </c>
      <c r="G44" s="277">
        <v>384.46333007199843</v>
      </c>
      <c r="H44" s="277">
        <f t="shared" ref="H44:H46" si="85">F44+G44</f>
        <v>668.22787223999842</v>
      </c>
      <c r="I44" s="277">
        <v>167.00303617600008</v>
      </c>
      <c r="J44" s="277">
        <v>501.22483606399737</v>
      </c>
      <c r="K44" s="277">
        <f t="shared" ref="K44:K46" si="86">I44+J44</f>
        <v>668.2278722399974</v>
      </c>
      <c r="L44" s="277">
        <v>80.411620972000037</v>
      </c>
      <c r="M44" s="277">
        <v>47.312977582000009</v>
      </c>
      <c r="N44" s="105">
        <v>540.50327368599687</v>
      </c>
      <c r="O44" s="277">
        <v>668.22787223999796</v>
      </c>
      <c r="P44" s="277">
        <v>137.18283640400006</v>
      </c>
      <c r="Q44" s="105">
        <v>351.97568644999984</v>
      </c>
      <c r="R44" s="277">
        <v>179.06934938600008</v>
      </c>
      <c r="S44" s="277">
        <v>668.22787223999796</v>
      </c>
      <c r="T44" s="277">
        <v>162.28591731000006</v>
      </c>
      <c r="U44" s="277">
        <v>173.56808979600007</v>
      </c>
      <c r="V44" s="105">
        <v>332.37386513399957</v>
      </c>
      <c r="W44" s="277">
        <v>668.22787223999796</v>
      </c>
      <c r="X44" s="277">
        <v>20.986541730000006</v>
      </c>
      <c r="Y44" s="105">
        <v>503.81071585799697</v>
      </c>
      <c r="Z44" s="277">
        <v>74.700047502000018</v>
      </c>
      <c r="AA44" s="277">
        <v>23.183960266000007</v>
      </c>
      <c r="AB44" s="277">
        <v>16.612095671999999</v>
      </c>
      <c r="AC44" s="277">
        <v>12.733072364000003</v>
      </c>
      <c r="AD44" s="277">
        <v>16.201438847999999</v>
      </c>
      <c r="AE44" s="277">
        <v>668.22787223999796</v>
      </c>
      <c r="AF44" s="277">
        <v>13.746113430000001</v>
      </c>
      <c r="AG44" s="105">
        <v>654.48175880999804</v>
      </c>
      <c r="AH44" s="277">
        <v>0</v>
      </c>
      <c r="AI44" s="277">
        <v>668.22787223999796</v>
      </c>
      <c r="AJ44" s="277">
        <v>37.340730520000008</v>
      </c>
      <c r="AK44" s="105">
        <v>252.08959666800013</v>
      </c>
      <c r="AL44" s="277">
        <v>378.79754505199975</v>
      </c>
      <c r="AM44" s="277">
        <v>668.22787223999796</v>
      </c>
      <c r="AN44" s="277">
        <v>12.819642842</v>
      </c>
      <c r="AO44" s="105">
        <v>588.80709676799677</v>
      </c>
      <c r="AP44" s="277">
        <v>66.601132630000023</v>
      </c>
      <c r="AQ44" s="277">
        <v>668.22787223999796</v>
      </c>
      <c r="AR44" s="277">
        <v>0</v>
      </c>
      <c r="AS44" s="105">
        <v>656.59260686799792</v>
      </c>
      <c r="AT44" s="479">
        <v>11.635265371999999</v>
      </c>
      <c r="AU44" s="480"/>
      <c r="AV44" s="481"/>
      <c r="AW44" s="277">
        <v>668.22787223999796</v>
      </c>
      <c r="AX44" s="277">
        <v>25.61889467000001</v>
      </c>
      <c r="AY44" s="105">
        <v>544.91669721999688</v>
      </c>
      <c r="AZ44" s="277">
        <v>92.715450050000044</v>
      </c>
      <c r="BA44" s="277">
        <v>4.9768302999999996</v>
      </c>
      <c r="BB44" s="277">
        <v>668.22787223999796</v>
      </c>
      <c r="BC44" s="277">
        <v>181.16341553400008</v>
      </c>
      <c r="BD44" s="105">
        <v>124.38178002400005</v>
      </c>
      <c r="BE44" s="277">
        <v>362.68267668199888</v>
      </c>
      <c r="BF44" s="278">
        <v>668.22787223999796</v>
      </c>
    </row>
    <row r="45" spans="1:59" s="259" customFormat="1">
      <c r="A45" s="474"/>
      <c r="B45" s="276" t="s">
        <v>88</v>
      </c>
      <c r="C45" s="277">
        <v>238.2315153240001</v>
      </c>
      <c r="D45" s="277">
        <v>188.82627614600008</v>
      </c>
      <c r="E45" s="277">
        <f t="shared" si="84"/>
        <v>427.05779147000021</v>
      </c>
      <c r="F45" s="277">
        <v>225.34569301800008</v>
      </c>
      <c r="G45" s="277">
        <v>197.66173874000009</v>
      </c>
      <c r="H45" s="277">
        <f t="shared" si="85"/>
        <v>423.00743175800017</v>
      </c>
      <c r="I45" s="277">
        <v>131.90231077200005</v>
      </c>
      <c r="J45" s="277">
        <v>291.10512098599986</v>
      </c>
      <c r="K45" s="277">
        <f t="shared" si="86"/>
        <v>423.00743175799994</v>
      </c>
      <c r="L45" s="277">
        <v>43.846415650000012</v>
      </c>
      <c r="M45" s="277">
        <v>8.7692831299999998</v>
      </c>
      <c r="N45" s="105">
        <v>374.44209268999913</v>
      </c>
      <c r="O45" s="277">
        <v>427.05779146999862</v>
      </c>
      <c r="P45" s="277">
        <v>56.426738072000013</v>
      </c>
      <c r="Q45" s="105">
        <v>277.37939857000009</v>
      </c>
      <c r="R45" s="277">
        <v>93.251654828000028</v>
      </c>
      <c r="S45" s="277">
        <v>427.05779146999862</v>
      </c>
      <c r="T45" s="277">
        <v>39.298828636000003</v>
      </c>
      <c r="U45" s="277">
        <v>78.360141404000018</v>
      </c>
      <c r="V45" s="105">
        <v>309.39882142999983</v>
      </c>
      <c r="W45" s="277">
        <v>427.05779146999862</v>
      </c>
      <c r="X45" s="277">
        <v>0</v>
      </c>
      <c r="Y45" s="105">
        <v>332.5351886939996</v>
      </c>
      <c r="Z45" s="277">
        <v>54.057983132000011</v>
      </c>
      <c r="AA45" s="277">
        <v>26.805076692</v>
      </c>
      <c r="AB45" s="277">
        <v>6.8297714759999995</v>
      </c>
      <c r="AC45" s="277">
        <v>6.8297714759999995</v>
      </c>
      <c r="AD45" s="277">
        <v>0</v>
      </c>
      <c r="AE45" s="277">
        <v>427.05779146999862</v>
      </c>
      <c r="AF45" s="277">
        <v>4.0503597119999997</v>
      </c>
      <c r="AG45" s="105">
        <v>423.00743175799869</v>
      </c>
      <c r="AH45" s="277">
        <v>0</v>
      </c>
      <c r="AI45" s="277">
        <v>427.05779146999862</v>
      </c>
      <c r="AJ45" s="277">
        <v>5.6453940060000001</v>
      </c>
      <c r="AK45" s="105">
        <v>214.70488225000008</v>
      </c>
      <c r="AL45" s="277">
        <v>206.70751521400007</v>
      </c>
      <c r="AM45" s="277">
        <v>427.05779146999862</v>
      </c>
      <c r="AN45" s="277">
        <v>4.7189234180000001</v>
      </c>
      <c r="AO45" s="105">
        <v>361.79378625199905</v>
      </c>
      <c r="AP45" s="277">
        <v>60.545081800000013</v>
      </c>
      <c r="AQ45" s="277">
        <v>427.05779146999862</v>
      </c>
      <c r="AR45" s="277">
        <v>0</v>
      </c>
      <c r="AS45" s="105">
        <v>417.36203775199874</v>
      </c>
      <c r="AT45" s="482">
        <v>9.6957537179999989</v>
      </c>
      <c r="AU45" s="483"/>
      <c r="AV45" s="484"/>
      <c r="AW45" s="277">
        <v>427.05779146999862</v>
      </c>
      <c r="AX45" s="277">
        <v>26.823663154000002</v>
      </c>
      <c r="AY45" s="105">
        <v>326.44016038799964</v>
      </c>
      <c r="AZ45" s="277">
        <v>69.743608216000013</v>
      </c>
      <c r="BA45" s="277">
        <v>4.0503597119999997</v>
      </c>
      <c r="BB45" s="277">
        <v>427.05779146999862</v>
      </c>
      <c r="BC45" s="277">
        <v>62.482788902000017</v>
      </c>
      <c r="BD45" s="105">
        <v>133.10707925600005</v>
      </c>
      <c r="BE45" s="277">
        <v>231.4679233120001</v>
      </c>
      <c r="BF45" s="278">
        <v>427.05779146999862</v>
      </c>
    </row>
    <row r="46" spans="1:59" s="259" customFormat="1" ht="15.75" thickBot="1">
      <c r="A46" s="475"/>
      <c r="B46" s="124" t="s">
        <v>14</v>
      </c>
      <c r="C46" s="125">
        <v>487.7978025579975</v>
      </c>
      <c r="D46" s="125">
        <v>622.72204738399751</v>
      </c>
      <c r="E46" s="125">
        <f t="shared" si="84"/>
        <v>1110.5198499419951</v>
      </c>
      <c r="F46" s="125">
        <v>515.59552930199777</v>
      </c>
      <c r="G46" s="125">
        <v>601.75409211599731</v>
      </c>
      <c r="H46" s="125">
        <f t="shared" si="85"/>
        <v>1117.349621417995</v>
      </c>
      <c r="I46" s="125">
        <v>302.61122929999982</v>
      </c>
      <c r="J46" s="125">
        <v>814.73839211800112</v>
      </c>
      <c r="K46" s="125">
        <f t="shared" si="86"/>
        <v>1117.3496214180009</v>
      </c>
      <c r="L46" s="125">
        <v>129.90343062800005</v>
      </c>
      <c r="M46" s="125">
        <v>57.935201888000016</v>
      </c>
      <c r="N46" s="110">
        <v>933.56134861400312</v>
      </c>
      <c r="O46" s="125">
        <v>1121.3999811300064</v>
      </c>
      <c r="P46" s="125">
        <v>201.1079096580001</v>
      </c>
      <c r="Q46" s="110">
        <v>643.33871431799719</v>
      </c>
      <c r="R46" s="125">
        <v>276.95335715399989</v>
      </c>
      <c r="S46" s="125">
        <v>1121.3999811300064</v>
      </c>
      <c r="T46" s="125">
        <v>210.00955171600009</v>
      </c>
      <c r="U46" s="125">
        <v>256.56058413999995</v>
      </c>
      <c r="V46" s="110">
        <v>654.82984527399788</v>
      </c>
      <c r="W46" s="125">
        <v>1121.3999811300064</v>
      </c>
      <c r="X46" s="125">
        <v>20.986541730000006</v>
      </c>
      <c r="Y46" s="110">
        <v>854.12198668000156</v>
      </c>
      <c r="Z46" s="125">
        <v>132.46391298600005</v>
      </c>
      <c r="AA46" s="125">
        <v>51.841978134000023</v>
      </c>
      <c r="AB46" s="125">
        <v>24.368337736000008</v>
      </c>
      <c r="AC46" s="125">
        <v>21.415785016000008</v>
      </c>
      <c r="AD46" s="125">
        <v>16.201438847999999</v>
      </c>
      <c r="AE46" s="125">
        <v>1121.3999811300064</v>
      </c>
      <c r="AF46" s="125">
        <v>18.722943730000004</v>
      </c>
      <c r="AG46" s="110">
        <v>1102.6770374000062</v>
      </c>
      <c r="AH46" s="125">
        <v>0</v>
      </c>
      <c r="AI46" s="125">
        <v>1121.3999811300064</v>
      </c>
      <c r="AJ46" s="125">
        <v>46.692006878000015</v>
      </c>
      <c r="AK46" s="110">
        <v>474.20624362199811</v>
      </c>
      <c r="AL46" s="125">
        <v>600.50173062999704</v>
      </c>
      <c r="AM46" s="125">
        <v>1121.3999811300064</v>
      </c>
      <c r="AN46" s="125">
        <v>18.465036848000004</v>
      </c>
      <c r="AO46" s="110">
        <v>974.86225926400448</v>
      </c>
      <c r="AP46" s="125">
        <v>128.07268501800004</v>
      </c>
      <c r="AQ46" s="125">
        <v>1121.3999811300064</v>
      </c>
      <c r="AR46" s="125">
        <v>0</v>
      </c>
      <c r="AS46" s="110">
        <v>1100.0689620400062</v>
      </c>
      <c r="AT46" s="485">
        <v>21.331019090000005</v>
      </c>
      <c r="AU46" s="486"/>
      <c r="AV46" s="487"/>
      <c r="AW46" s="125">
        <v>1121.3999811300064</v>
      </c>
      <c r="AX46" s="125">
        <v>54.295499000000014</v>
      </c>
      <c r="AY46" s="110">
        <v>893.76529267600199</v>
      </c>
      <c r="AZ46" s="125">
        <v>164.31199944200006</v>
      </c>
      <c r="BA46" s="125">
        <v>9.0271900120000002</v>
      </c>
      <c r="BB46" s="125">
        <v>1121.3999811300064</v>
      </c>
      <c r="BC46" s="125">
        <v>253.92395138200013</v>
      </c>
      <c r="BD46" s="110">
        <v>262.12121221999996</v>
      </c>
      <c r="BE46" s="125">
        <v>605.35481752799683</v>
      </c>
      <c r="BF46" s="126">
        <v>1121.3999811300064</v>
      </c>
    </row>
    <row r="47" spans="1:59" ht="15.75" thickTop="1"/>
    <row r="48" spans="1:59">
      <c r="A48" s="335" t="s">
        <v>67</v>
      </c>
      <c r="B48" s="335"/>
      <c r="C48" s="66" t="s">
        <v>81</v>
      </c>
    </row>
    <row r="49" spans="1:58" ht="24">
      <c r="A49" s="74"/>
      <c r="B49" s="137" t="s">
        <v>89</v>
      </c>
      <c r="C49" s="56">
        <f>E43*C$46/$E$46</f>
        <v>11.063806141293895</v>
      </c>
      <c r="D49" s="56">
        <f>E43*D$46/$E$46</f>
        <v>14.124040690706106</v>
      </c>
      <c r="E49" s="135"/>
      <c r="F49" s="56">
        <f>H43*F$46/$H$46</f>
        <v>12.050324316070366</v>
      </c>
      <c r="G49" s="56">
        <f>H43*G$46/$H$46</f>
        <v>14.06399310392964</v>
      </c>
      <c r="H49" s="135"/>
      <c r="I49" s="56">
        <f>K43*I$46/$H$46</f>
        <v>7.0725272961275927</v>
      </c>
      <c r="J49" s="56">
        <f>K43*J$46/$H$46</f>
        <v>19.041790123872556</v>
      </c>
      <c r="K49" s="135"/>
      <c r="L49" s="56">
        <f>O43*L$46/$O$46</f>
        <v>3.025093167870549</v>
      </c>
      <c r="M49" s="56">
        <f>O43*M$46/$O$46</f>
        <v>1.3491513085014206</v>
      </c>
      <c r="N49" s="56">
        <f>O43*N$46/$O$46</f>
        <v>21.740072943627972</v>
      </c>
      <c r="O49" s="135"/>
      <c r="P49" s="56">
        <f>S43*P$46/$O$46</f>
        <v>4.6832493997276501</v>
      </c>
      <c r="Q49" s="56">
        <f>S43*Q$46/$O$46</f>
        <v>14.981587013534277</v>
      </c>
      <c r="R49" s="56">
        <f>S43*R$46/$O$46</f>
        <v>6.4494810067378729</v>
      </c>
      <c r="S49" s="135"/>
      <c r="T49" s="56">
        <f>W43*T$46/$O$46</f>
        <v>4.890544129684387</v>
      </c>
      <c r="U49" s="56">
        <f>W43*U$46/$O$46</f>
        <v>5.9745894813920497</v>
      </c>
      <c r="V49" s="56">
        <f>W43*V$46/$O$46</f>
        <v>15.249183808923378</v>
      </c>
      <c r="W49" s="135"/>
      <c r="X49" s="56">
        <f>AE43*X$46/$O$46</f>
        <v>0.488718763605686</v>
      </c>
      <c r="Y49" s="56">
        <f>AE43*Y$46/$O$46</f>
        <v>19.890148966372006</v>
      </c>
      <c r="Z49" s="56">
        <f>AE43*Z$46/$O$46</f>
        <v>3.0847197508652662</v>
      </c>
      <c r="AA49" s="56">
        <f>AE43*AA$46/$O$46</f>
        <v>1.2072569069492658</v>
      </c>
      <c r="AB49" s="56">
        <f>AE43*AB$46/$O$46</f>
        <v>0.56747147970737633</v>
      </c>
      <c r="AC49" s="56">
        <f>AE43*AC$46/$O$46</f>
        <v>0.49871465767526901</v>
      </c>
      <c r="AD49" s="56">
        <f>AE43*AD$46/$O$46</f>
        <v>0.37728689482503353</v>
      </c>
      <c r="AE49" s="135"/>
      <c r="AF49" s="56">
        <f>AI43*AF$46/$O$46</f>
        <v>0.43600579974090048</v>
      </c>
      <c r="AG49" s="56">
        <f>AI43*AG$46/$O$46</f>
        <v>25.678311620259109</v>
      </c>
      <c r="AH49" s="56">
        <f>AI43*AH$46/$O$46</f>
        <v>0</v>
      </c>
      <c r="AI49" s="135"/>
      <c r="AJ49" s="56">
        <f>AM43*AJ$46/$O$46</f>
        <v>1.0873282585221986</v>
      </c>
      <c r="AK49" s="56">
        <f>AM43*AK$46/$O$46</f>
        <v>11.042957532433791</v>
      </c>
      <c r="AL49" s="56">
        <f>AM43*AL$46/$O$46</f>
        <v>13.984031629043761</v>
      </c>
      <c r="AM49" s="135"/>
      <c r="AN49" s="56">
        <f>AQ43*AN$46/$O$46</f>
        <v>0.42999985868981921</v>
      </c>
      <c r="AO49" s="56">
        <f>AQ43*AO$46/$O$46</f>
        <v>22.70185741714149</v>
      </c>
      <c r="AP49" s="56">
        <f>AQ43*AP$46/$O$46</f>
        <v>2.982460144168662</v>
      </c>
      <c r="AQ49" s="135"/>
      <c r="AR49" s="56">
        <f>AW43*AR$46/$O$46</f>
        <v>0</v>
      </c>
      <c r="AS49" s="56">
        <f>AW43*AS$46/$O$46</f>
        <v>25.617576727310663</v>
      </c>
      <c r="AT49" s="469">
        <f>AW43*AT$46/$AW$28</f>
        <v>0.60945842823669583</v>
      </c>
      <c r="AU49" s="469"/>
      <c r="AV49" s="469"/>
      <c r="AW49" s="135"/>
      <c r="AX49" s="56">
        <f>BB43*AX$46/$O$46</f>
        <v>1.264392651348649</v>
      </c>
      <c r="AY49" s="56">
        <f>BB43*AY$46/$O$46</f>
        <v>20.813332392248778</v>
      </c>
      <c r="AZ49" s="56">
        <f>BB43*AZ$46/$O$46</f>
        <v>3.8263739803343206</v>
      </c>
      <c r="BA49" s="56">
        <f>BB43*BA$46/$O$46</f>
        <v>0.21021839606816617</v>
      </c>
      <c r="BB49" s="135"/>
      <c r="BC49" s="56">
        <f>BF43*BC$46/$O$46</f>
        <v>5.9131895652862951</v>
      </c>
      <c r="BD49" s="56">
        <f>BF43*BD$46/$O$46</f>
        <v>6.1040811963726043</v>
      </c>
      <c r="BE49" s="56">
        <f>BF43*BE$46/$O$46</f>
        <v>14.097046658340894</v>
      </c>
      <c r="BF49" s="135"/>
    </row>
    <row r="50" spans="1:58">
      <c r="A50" s="74"/>
      <c r="B50" s="137" t="s">
        <v>87</v>
      </c>
      <c r="C50" s="56">
        <f t="shared" ref="C50:C51" si="87">E44*C$46/$E$46</f>
        <v>289.1481083704731</v>
      </c>
      <c r="D50" s="56">
        <f t="shared" ref="D50:D51" si="88">E44*D$46/$E$46</f>
        <v>369.12610326952552</v>
      </c>
      <c r="E50" s="135"/>
      <c r="F50" s="56">
        <f t="shared" ref="F50:F51" si="89">H44*F$46/$H$46</f>
        <v>308.35049019365152</v>
      </c>
      <c r="G50" s="56">
        <f t="shared" ref="G50:G51" si="90">H44*G$46/$H$46</f>
        <v>359.87738204634695</v>
      </c>
      <c r="H50" s="135"/>
      <c r="I50" s="56">
        <f t="shared" ref="I50:I51" si="91">K44*I$46/$H$46</f>
        <v>180.97581454804276</v>
      </c>
      <c r="J50" s="56">
        <f t="shared" ref="J50:J51" si="92">K44*J$46/$H$46</f>
        <v>487.25205769195821</v>
      </c>
      <c r="K50" s="135"/>
      <c r="L50" s="56">
        <f t="shared" ref="L50:L51" si="93">O44*L$46/$O$46</f>
        <v>77.407788929828016</v>
      </c>
      <c r="M50" s="56">
        <f t="shared" ref="M50:M51" si="94">O44*M$46/$O$46</f>
        <v>34.522844067111478</v>
      </c>
      <c r="N50" s="56">
        <f t="shared" ref="N50:N51" si="95">O44*N$46/$O$46</f>
        <v>556.29723924305654</v>
      </c>
      <c r="O50" s="135"/>
      <c r="P50" s="56">
        <f t="shared" ref="P50:P51" si="96">S44*P$46/$O$46</f>
        <v>119.83762513174099</v>
      </c>
      <c r="Q50" s="56">
        <f t="shared" ref="Q50:Q51" si="97">S44*Q$46/$O$46</f>
        <v>383.35729216361767</v>
      </c>
      <c r="R50" s="56">
        <f t="shared" ref="R50:R51" si="98">S44*R$46/$O$46</f>
        <v>165.03295494463384</v>
      </c>
      <c r="S50" s="135"/>
      <c r="T50" s="56">
        <f t="shared" ref="T50:T51" si="99">W44*T$46/$O$46</f>
        <v>125.1419995137215</v>
      </c>
      <c r="U50" s="56">
        <f t="shared" ref="U50:U51" si="100">W44*U$46/$O$46</f>
        <v>152.88116294398938</v>
      </c>
      <c r="V50" s="56">
        <f t="shared" ref="V50:V51" si="101">W44*V$46/$O$46</f>
        <v>390.20470978228207</v>
      </c>
      <c r="W50" s="135"/>
      <c r="X50" s="56">
        <f t="shared" ref="X50:X51" si="102">AE44*X$46/$O$46</f>
        <v>12.505611166305183</v>
      </c>
      <c r="Y50" s="56">
        <f t="shared" ref="Y50:Y51" si="103">AE44*Y$46/$O$46</f>
        <v>508.96034189107883</v>
      </c>
      <c r="Z50" s="56">
        <f t="shared" ref="Z50:Z51" si="104">AE44*Z$46/$O$46</f>
        <v>78.933547541193676</v>
      </c>
      <c r="AA50" s="56">
        <f t="shared" ref="AA50:AA51" si="105">AE44*AA$46/$O$46</f>
        <v>30.891970148142157</v>
      </c>
      <c r="AB50" s="56">
        <f t="shared" ref="AB50:AB51" si="106">AE44*AB$46/$O$46</f>
        <v>14.520780051150313</v>
      </c>
      <c r="AC50" s="56">
        <f t="shared" ref="AC50:AC51" si="107">AE44*AC$46/$O$46</f>
        <v>12.761391737469499</v>
      </c>
      <c r="AD50" s="56">
        <f t="shared" ref="AD50:AD51" si="108">AE44*AD$46/$O$46</f>
        <v>9.6542297046555525</v>
      </c>
      <c r="AE50" s="135"/>
      <c r="AF50" s="56">
        <f t="shared" ref="AF50:AF51" si="109">AI44*AF$46/$O$46</f>
        <v>11.156762137769881</v>
      </c>
      <c r="AG50" s="56">
        <f t="shared" ref="AG50:AG51" si="110">AI44*AG$46/$O$46</f>
        <v>657.07111010222798</v>
      </c>
      <c r="AH50" s="56">
        <f t="shared" ref="AH50:AH51" si="111">AI44*AH$46/$O$46</f>
        <v>0</v>
      </c>
      <c r="AI50" s="135"/>
      <c r="AJ50" s="56">
        <f t="shared" ref="AJ50:AJ51" si="112">AM44*AJ$46/$O$46</f>
        <v>27.823168300093016</v>
      </c>
      <c r="AK50" s="56">
        <f t="shared" ref="AK50:AK51" si="113">AM44*AK$46/$O$46</f>
        <v>282.57342117942625</v>
      </c>
      <c r="AL50" s="56">
        <f t="shared" ref="AL50:AL51" si="114">AM44*AL$46/$O$46</f>
        <v>357.83128276047205</v>
      </c>
      <c r="AM50" s="135"/>
      <c r="AN50" s="56">
        <f t="shared" ref="AN50:AN51" si="115">AQ44*AN$46/$O$46</f>
        <v>11.003078733190856</v>
      </c>
      <c r="AO50" s="56">
        <f t="shared" ref="AO50:AO51" si="116">AQ44*AO$46/$O$46</f>
        <v>580.90792241554459</v>
      </c>
      <c r="AP50" s="56">
        <f t="shared" ref="AP50:AP51" si="117">AQ44*AP$46/$O$46</f>
        <v>76.316871091261376</v>
      </c>
      <c r="AQ50" s="135"/>
      <c r="AR50" s="56">
        <f t="shared" ref="AR50:AR51" si="118">AW44*AR$46/$O$46</f>
        <v>0</v>
      </c>
      <c r="AS50" s="56">
        <f t="shared" ref="AS50:AS51" si="119">AW44*AS$46/$O$46</f>
        <v>655.51699143112</v>
      </c>
      <c r="AT50" s="469">
        <f t="shared" ref="AT50:AT51" si="120">AW44*AT$46/$AW$28</f>
        <v>15.595165754071642</v>
      </c>
      <c r="AU50" s="469"/>
      <c r="AV50" s="469"/>
      <c r="AW50" s="135"/>
      <c r="AX50" s="56">
        <f t="shared" ref="AX50:AX51" si="121">BB44*AX$46/$O$46</f>
        <v>32.353991777687327</v>
      </c>
      <c r="AY50" s="56">
        <f t="shared" ref="AY50:AY51" si="122">BB44*AY$46/$O$46</f>
        <v>532.58327970098708</v>
      </c>
      <c r="AZ50" s="56">
        <f t="shared" ref="AZ50:AZ51" si="123">BB44*AZ$46/$O$46</f>
        <v>97.911413963095413</v>
      </c>
      <c r="BA50" s="56">
        <f t="shared" ref="BA50:BA51" si="124">BB44*BA$46/$O$46</f>
        <v>5.3791867982255592</v>
      </c>
      <c r="BB50" s="135"/>
      <c r="BC50" s="56">
        <f t="shared" ref="BC50:BC51" si="125">BF44*BC$46/$O$46</f>
        <v>151.31002728552335</v>
      </c>
      <c r="BD50" s="56">
        <f t="shared" ref="BD50:BD51" si="126">BF44*BD$46/$O$46</f>
        <v>156.19466992877827</v>
      </c>
      <c r="BE50" s="56">
        <f t="shared" ref="BE50:BE51" si="127">BF44*BE$46/$O$46</f>
        <v>360.72317502569075</v>
      </c>
      <c r="BF50" s="135"/>
    </row>
    <row r="51" spans="1:58">
      <c r="A51" s="74"/>
      <c r="B51" s="137" t="s">
        <v>88</v>
      </c>
      <c r="C51" s="56">
        <f t="shared" si="87"/>
        <v>187.58588804623218</v>
      </c>
      <c r="D51" s="56">
        <f t="shared" si="88"/>
        <v>239.471903423768</v>
      </c>
      <c r="E51" s="135"/>
      <c r="F51" s="56">
        <f t="shared" si="89"/>
        <v>195.19471479227752</v>
      </c>
      <c r="G51" s="56">
        <f t="shared" si="90"/>
        <v>227.8127169657227</v>
      </c>
      <c r="H51" s="135"/>
      <c r="I51" s="56">
        <f t="shared" si="91"/>
        <v>114.56288745583011</v>
      </c>
      <c r="J51" s="56">
        <f t="shared" si="92"/>
        <v>308.44454430217206</v>
      </c>
      <c r="K51" s="135"/>
      <c r="L51" s="56">
        <f t="shared" si="93"/>
        <v>49.470548530300348</v>
      </c>
      <c r="M51" s="56">
        <f t="shared" si="94"/>
        <v>22.063206512386611</v>
      </c>
      <c r="N51" s="56">
        <f t="shared" si="95"/>
        <v>355.52403642731048</v>
      </c>
      <c r="O51" s="135"/>
      <c r="P51" s="56">
        <f t="shared" si="96"/>
        <v>76.587035126529685</v>
      </c>
      <c r="Q51" s="56">
        <f t="shared" si="97"/>
        <v>244.99983514083965</v>
      </c>
      <c r="R51" s="56">
        <f t="shared" si="98"/>
        <v>105.47092120262577</v>
      </c>
      <c r="S51" s="135"/>
      <c r="T51" s="56">
        <f t="shared" si="99"/>
        <v>79.977008072592369</v>
      </c>
      <c r="U51" s="56">
        <f t="shared" si="100"/>
        <v>97.704831714616276</v>
      </c>
      <c r="V51" s="56">
        <f t="shared" si="101"/>
        <v>249.37595168278676</v>
      </c>
      <c r="W51" s="135"/>
      <c r="X51" s="56">
        <f t="shared" si="102"/>
        <v>7.9922118000889544</v>
      </c>
      <c r="Y51" s="56">
        <f t="shared" si="103"/>
        <v>325.27149582254333</v>
      </c>
      <c r="Z51" s="56">
        <f t="shared" si="104"/>
        <v>50.445645693939959</v>
      </c>
      <c r="AA51" s="56">
        <f t="shared" si="105"/>
        <v>19.74275107890815</v>
      </c>
      <c r="AB51" s="56">
        <f t="shared" si="106"/>
        <v>9.2800862051421049</v>
      </c>
      <c r="AC51" s="56">
        <f t="shared" si="107"/>
        <v>8.1556786208550527</v>
      </c>
      <c r="AD51" s="56">
        <f t="shared" si="108"/>
        <v>6.1699222485192715</v>
      </c>
      <c r="AE51" s="135"/>
      <c r="AF51" s="56">
        <f t="shared" si="109"/>
        <v>7.1301757924890596</v>
      </c>
      <c r="AG51" s="56">
        <f t="shared" si="110"/>
        <v>419.92761567750949</v>
      </c>
      <c r="AH51" s="56">
        <f t="shared" si="111"/>
        <v>0</v>
      </c>
      <c r="AI51" s="135"/>
      <c r="AJ51" s="56">
        <f t="shared" si="112"/>
        <v>17.781510319384392</v>
      </c>
      <c r="AK51" s="56">
        <f t="shared" si="113"/>
        <v>180.58986491013397</v>
      </c>
      <c r="AL51" s="56">
        <f t="shared" si="114"/>
        <v>228.68641624047601</v>
      </c>
      <c r="AM51" s="135"/>
      <c r="AN51" s="56">
        <f t="shared" si="115"/>
        <v>7.0319582561191671</v>
      </c>
      <c r="AO51" s="56">
        <f t="shared" si="116"/>
        <v>371.25247943130984</v>
      </c>
      <c r="AP51" s="56">
        <f t="shared" si="117"/>
        <v>48.77335378256889</v>
      </c>
      <c r="AQ51" s="135"/>
      <c r="AR51" s="56">
        <f t="shared" si="118"/>
        <v>0</v>
      </c>
      <c r="AS51" s="56">
        <f t="shared" si="119"/>
        <v>418.93439388156605</v>
      </c>
      <c r="AT51" s="469">
        <f t="shared" si="120"/>
        <v>9.9667154292995424</v>
      </c>
      <c r="AU51" s="469"/>
      <c r="AV51" s="469"/>
      <c r="AW51" s="135"/>
      <c r="AX51" s="56">
        <f t="shared" si="121"/>
        <v>20.677114570963568</v>
      </c>
      <c r="AY51" s="56">
        <f t="shared" si="122"/>
        <v>340.36868058275832</v>
      </c>
      <c r="AZ51" s="56">
        <f t="shared" si="123"/>
        <v>62.5742114985689</v>
      </c>
      <c r="BA51" s="56">
        <f t="shared" si="124"/>
        <v>3.4377848177061958</v>
      </c>
      <c r="BB51" s="135"/>
      <c r="BC51" s="56">
        <f t="shared" si="125"/>
        <v>96.70073453118826</v>
      </c>
      <c r="BD51" s="56">
        <f t="shared" si="126"/>
        <v>99.822461094846787</v>
      </c>
      <c r="BE51" s="56">
        <f t="shared" si="127"/>
        <v>230.53459584395995</v>
      </c>
      <c r="BF51" s="135"/>
    </row>
    <row r="52" spans="1:58">
      <c r="A52" s="74"/>
      <c r="B52" s="131"/>
      <c r="C52" s="138"/>
      <c r="D52" s="139"/>
      <c r="E52" s="140"/>
      <c r="F52" s="139"/>
      <c r="G52" s="139"/>
      <c r="H52" s="140"/>
      <c r="I52" s="139"/>
      <c r="J52" s="139"/>
      <c r="K52" s="140"/>
      <c r="L52" s="140"/>
      <c r="M52" s="140"/>
      <c r="N52" s="141"/>
      <c r="O52" s="140"/>
      <c r="P52" s="140"/>
      <c r="Q52" s="141"/>
      <c r="R52" s="140"/>
      <c r="S52" s="140"/>
      <c r="T52" s="140"/>
      <c r="U52" s="140"/>
      <c r="V52" s="141"/>
      <c r="W52" s="140"/>
      <c r="X52" s="140"/>
      <c r="Y52" s="141"/>
      <c r="Z52" s="140"/>
      <c r="AA52" s="140"/>
      <c r="AB52" s="140"/>
      <c r="AC52" s="140"/>
      <c r="AD52" s="140"/>
      <c r="AE52" s="140"/>
      <c r="AF52" s="140"/>
      <c r="AG52" s="141"/>
      <c r="AH52" s="140"/>
      <c r="AI52" s="140"/>
      <c r="AJ52" s="140"/>
      <c r="AK52" s="141"/>
      <c r="AL52" s="140"/>
      <c r="AM52" s="140"/>
      <c r="AN52" s="140"/>
      <c r="AO52" s="141"/>
      <c r="AP52" s="140"/>
      <c r="AQ52" s="140"/>
      <c r="AR52" s="140"/>
      <c r="AS52" s="141"/>
      <c r="AT52" s="140"/>
      <c r="AU52" s="140"/>
      <c r="AV52" s="140"/>
      <c r="AW52" s="140"/>
      <c r="AX52" s="140"/>
      <c r="AY52" s="141"/>
      <c r="AZ52" s="140"/>
      <c r="BA52" s="140"/>
      <c r="BB52" s="140"/>
      <c r="BC52" s="140"/>
      <c r="BD52" s="141"/>
      <c r="BE52" s="140"/>
      <c r="BF52" s="140"/>
    </row>
    <row r="53" spans="1:58">
      <c r="A53" s="249" t="s">
        <v>75</v>
      </c>
      <c r="B53" s="268">
        <f>CHITEST(C43:D45,C49:D51)</f>
        <v>8.2273237806091914E-10</v>
      </c>
      <c r="C53" s="251"/>
      <c r="D53" s="262"/>
      <c r="E53" s="143">
        <f>CHITEST(F43:G45,F49:G51)</f>
        <v>1.974716744843388E-4</v>
      </c>
      <c r="F53" s="253"/>
      <c r="G53" s="253"/>
      <c r="H53" s="143">
        <f>CHITEST(I43:J45,I49:J51)</f>
        <v>2.629916181037897E-2</v>
      </c>
      <c r="I53" s="253"/>
      <c r="J53" s="253"/>
      <c r="K53" s="254">
        <f>CHITEST(L43:N45,L49:N51)</f>
        <v>1.3105473566984484E-3</v>
      </c>
      <c r="L53" s="253"/>
      <c r="M53" s="253"/>
      <c r="N53" s="255"/>
      <c r="O53" s="254">
        <f>CHITEST(P43:R45,P49:R51)</f>
        <v>6.1381189718956409E-4</v>
      </c>
      <c r="P53" s="253"/>
      <c r="Q53" s="255"/>
      <c r="R53" s="253"/>
      <c r="S53" s="257">
        <f>CHITEST(T43:V45,T49:V51)</f>
        <v>3.2277775393458892E-13</v>
      </c>
      <c r="T53" s="253"/>
      <c r="U53" s="253"/>
      <c r="V53" s="255"/>
      <c r="W53" s="254">
        <f>CHITEST(X43:AD45,X49:AD51)</f>
        <v>3.084527439353754E-4</v>
      </c>
      <c r="X53" s="253"/>
      <c r="Y53" s="255"/>
      <c r="Z53" s="253"/>
      <c r="AA53" s="253"/>
      <c r="AB53" s="253"/>
      <c r="AC53" s="253"/>
      <c r="AD53" s="253"/>
      <c r="AE53" s="254">
        <f>CHITEST(AF43:AG45,AF49:AG51)</f>
        <v>0.28292561215819212</v>
      </c>
      <c r="AF53" s="253"/>
      <c r="AG53" s="255"/>
      <c r="AH53" s="253"/>
      <c r="AI53" s="254">
        <f>CHITEST(AJ43:AL45,AJ49:AL51)</f>
        <v>1.7525020802094372E-6</v>
      </c>
      <c r="AJ53" s="253"/>
      <c r="AK53" s="255"/>
      <c r="AL53" s="253"/>
      <c r="AM53" s="254">
        <f>CHITEST(AN43:AP45,AN49:AP51)</f>
        <v>0.1080246731002998</v>
      </c>
      <c r="AN53" s="253"/>
      <c r="AO53" s="255"/>
      <c r="AP53" s="253"/>
      <c r="AQ53" s="254">
        <f>CHITEST(AS43:AV45,AS49:AV51)</f>
        <v>0.94968721748506302</v>
      </c>
      <c r="AR53" s="253"/>
      <c r="AS53" s="255"/>
      <c r="AT53" s="253"/>
      <c r="AU53" s="253"/>
      <c r="AV53" s="253"/>
      <c r="AW53" s="254">
        <f>CHITEST(AX43:BA45,AX49:BA51)</f>
        <v>0.32592572284215998</v>
      </c>
      <c r="AX53" s="253"/>
      <c r="AY53" s="255"/>
      <c r="AZ53" s="253"/>
      <c r="BA53" s="253"/>
      <c r="BB53" s="263">
        <f>CHITEST(BC43:BE45,BC49:BE51)</f>
        <v>4.8513404795276874E-8</v>
      </c>
      <c r="BC53" s="253"/>
      <c r="BD53" s="255"/>
      <c r="BE53" s="253"/>
      <c r="BF53" s="253"/>
    </row>
  </sheetData>
  <mergeCells count="67">
    <mergeCell ref="A12:B12"/>
    <mergeCell ref="A30:B30"/>
    <mergeCell ref="AT31:AV31"/>
    <mergeCell ref="AT32:AV32"/>
    <mergeCell ref="AT33:AV33"/>
    <mergeCell ref="AX22:BB22"/>
    <mergeCell ref="BC22:BF22"/>
    <mergeCell ref="AT23:AV23"/>
    <mergeCell ref="AT24:AV24"/>
    <mergeCell ref="A25:A28"/>
    <mergeCell ref="AT25:AV25"/>
    <mergeCell ref="AT26:AV26"/>
    <mergeCell ref="AT27:AV27"/>
    <mergeCell ref="AT28:AV28"/>
    <mergeCell ref="T22:W22"/>
    <mergeCell ref="X22:AE22"/>
    <mergeCell ref="AF22:AI22"/>
    <mergeCell ref="AJ22:AM22"/>
    <mergeCell ref="AN22:AQ22"/>
    <mergeCell ref="AR22:AW22"/>
    <mergeCell ref="AX4:BB4"/>
    <mergeCell ref="BC4:BF4"/>
    <mergeCell ref="BG4:BG5"/>
    <mergeCell ref="A7:A10"/>
    <mergeCell ref="A22:B24"/>
    <mergeCell ref="C22:E22"/>
    <mergeCell ref="F22:H22"/>
    <mergeCell ref="I22:K22"/>
    <mergeCell ref="L22:O22"/>
    <mergeCell ref="P22:S22"/>
    <mergeCell ref="T4:W4"/>
    <mergeCell ref="X4:AE4"/>
    <mergeCell ref="AF4:AI4"/>
    <mergeCell ref="AJ4:AM4"/>
    <mergeCell ref="AN4:AQ4"/>
    <mergeCell ref="AR4:AW4"/>
    <mergeCell ref="P4:S4"/>
    <mergeCell ref="A4:B6"/>
    <mergeCell ref="C4:E4"/>
    <mergeCell ref="F4:H4"/>
    <mergeCell ref="I4:K4"/>
    <mergeCell ref="L4:O4"/>
    <mergeCell ref="AR40:AW40"/>
    <mergeCell ref="AX40:BB40"/>
    <mergeCell ref="BC40:BF40"/>
    <mergeCell ref="AT41:AV41"/>
    <mergeCell ref="P40:S40"/>
    <mergeCell ref="T40:W40"/>
    <mergeCell ref="X40:AE40"/>
    <mergeCell ref="AF40:AI40"/>
    <mergeCell ref="AJ40:AM40"/>
    <mergeCell ref="A48:B48"/>
    <mergeCell ref="AT49:AV49"/>
    <mergeCell ref="AT50:AV50"/>
    <mergeCell ref="AT51:AV51"/>
    <mergeCell ref="AT42:AV42"/>
    <mergeCell ref="A43:A46"/>
    <mergeCell ref="AT43:AV43"/>
    <mergeCell ref="AT44:AV44"/>
    <mergeCell ref="AT45:AV45"/>
    <mergeCell ref="AT46:AV46"/>
    <mergeCell ref="A40:B42"/>
    <mergeCell ref="C40:E40"/>
    <mergeCell ref="F40:H40"/>
    <mergeCell ref="I40:K40"/>
    <mergeCell ref="L40:O40"/>
    <mergeCell ref="AN40:AQ40"/>
  </mergeCells>
  <pageMargins left="0.7" right="0.7" top="0.75" bottom="0.75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G53"/>
  <sheetViews>
    <sheetView workbookViewId="0">
      <selection activeCell="C12" sqref="C12"/>
    </sheetView>
  </sheetViews>
  <sheetFormatPr defaultRowHeight="15"/>
  <cols>
    <col min="1" max="1" width="10.7109375" customWidth="1"/>
    <col min="2" max="2" width="14.28515625" bestFit="1" customWidth="1"/>
    <col min="3" max="4" width="10.7109375" customWidth="1"/>
    <col min="5" max="5" width="12.42578125" bestFit="1" customWidth="1"/>
    <col min="6" max="7" width="10.7109375" customWidth="1"/>
    <col min="8" max="8" width="12.42578125" bestFit="1" customWidth="1"/>
    <col min="9" max="10" width="10.7109375" customWidth="1"/>
    <col min="11" max="11" width="12.42578125" bestFit="1" customWidth="1"/>
    <col min="12" max="14" width="10.7109375" customWidth="1"/>
    <col min="15" max="15" width="14.5703125" bestFit="1" customWidth="1"/>
    <col min="16" max="18" width="10.7109375" customWidth="1"/>
    <col min="19" max="19" width="14.5703125" bestFit="1" customWidth="1"/>
    <col min="20" max="22" width="10.7109375" customWidth="1"/>
    <col min="23" max="23" width="12.42578125" bestFit="1" customWidth="1"/>
    <col min="24" max="30" width="10.7109375" customWidth="1"/>
    <col min="31" max="31" width="12.42578125" bestFit="1" customWidth="1"/>
    <col min="32" max="34" width="10.7109375" customWidth="1"/>
    <col min="35" max="35" width="12.42578125" bestFit="1" customWidth="1"/>
    <col min="36" max="38" width="10.7109375" customWidth="1"/>
    <col min="39" max="39" width="12.42578125" bestFit="1" customWidth="1"/>
    <col min="40" max="42" width="10.7109375" customWidth="1"/>
    <col min="43" max="43" width="12.42578125" bestFit="1" customWidth="1"/>
    <col min="44" max="48" width="10.7109375" customWidth="1"/>
    <col min="49" max="49" width="12.42578125" bestFit="1" customWidth="1"/>
    <col min="50" max="53" width="10.7109375" customWidth="1"/>
    <col min="54" max="54" width="16.5703125" bestFit="1" customWidth="1"/>
    <col min="55" max="59" width="10.7109375" customWidth="1"/>
  </cols>
  <sheetData>
    <row r="1" spans="1:59" s="147" customFormat="1">
      <c r="A1" s="1">
        <v>1965</v>
      </c>
      <c r="B1" s="2"/>
      <c r="BG1" s="187"/>
    </row>
    <row r="2" spans="1:59" s="147" customFormat="1">
      <c r="A2" s="1"/>
      <c r="B2" s="1" t="s">
        <v>104</v>
      </c>
      <c r="BG2" s="187"/>
    </row>
    <row r="3" spans="1:59" s="147" customFormat="1" ht="15.75" thickBot="1">
      <c r="A3" s="1"/>
      <c r="BG3" s="187"/>
    </row>
    <row r="4" spans="1:59" s="147" customFormat="1" ht="39" customHeight="1" thickTop="1">
      <c r="A4" s="378"/>
      <c r="B4" s="466"/>
      <c r="C4" s="384" t="s">
        <v>1</v>
      </c>
      <c r="D4" s="377"/>
      <c r="E4" s="377"/>
      <c r="F4" s="377" t="s">
        <v>2</v>
      </c>
      <c r="G4" s="377"/>
      <c r="H4" s="377"/>
      <c r="I4" s="377" t="s">
        <v>3</v>
      </c>
      <c r="J4" s="377"/>
      <c r="K4" s="377"/>
      <c r="L4" s="385" t="s">
        <v>4</v>
      </c>
      <c r="M4" s="386"/>
      <c r="N4" s="386"/>
      <c r="O4" s="387"/>
      <c r="P4" s="377" t="s">
        <v>5</v>
      </c>
      <c r="Q4" s="377"/>
      <c r="R4" s="377"/>
      <c r="S4" s="377"/>
      <c r="T4" s="385" t="s">
        <v>6</v>
      </c>
      <c r="U4" s="386"/>
      <c r="V4" s="386"/>
      <c r="W4" s="387"/>
      <c r="X4" s="385" t="s">
        <v>7</v>
      </c>
      <c r="Y4" s="386"/>
      <c r="Z4" s="386"/>
      <c r="AA4" s="386"/>
      <c r="AB4" s="386"/>
      <c r="AC4" s="386"/>
      <c r="AD4" s="386"/>
      <c r="AE4" s="387"/>
      <c r="AF4" s="385" t="s">
        <v>8</v>
      </c>
      <c r="AG4" s="386"/>
      <c r="AH4" s="386"/>
      <c r="AI4" s="387"/>
      <c r="AJ4" s="385" t="s">
        <v>9</v>
      </c>
      <c r="AK4" s="386"/>
      <c r="AL4" s="386"/>
      <c r="AM4" s="387"/>
      <c r="AN4" s="377" t="s">
        <v>10</v>
      </c>
      <c r="AO4" s="377"/>
      <c r="AP4" s="377"/>
      <c r="AQ4" s="377"/>
      <c r="AR4" s="385" t="s">
        <v>11</v>
      </c>
      <c r="AS4" s="386"/>
      <c r="AT4" s="386"/>
      <c r="AU4" s="386"/>
      <c r="AV4" s="386"/>
      <c r="AW4" s="387"/>
      <c r="AX4" s="385" t="s">
        <v>12</v>
      </c>
      <c r="AY4" s="386"/>
      <c r="AZ4" s="386"/>
      <c r="BA4" s="386"/>
      <c r="BB4" s="387"/>
      <c r="BC4" s="385" t="s">
        <v>13</v>
      </c>
      <c r="BD4" s="386"/>
      <c r="BE4" s="386"/>
      <c r="BF4" s="387"/>
      <c r="BG4" s="388" t="s">
        <v>14</v>
      </c>
    </row>
    <row r="5" spans="1:59" s="147" customFormat="1" ht="60.75">
      <c r="A5" s="380"/>
      <c r="B5" s="467"/>
      <c r="C5" s="3" t="s">
        <v>15</v>
      </c>
      <c r="D5" s="4" t="s">
        <v>16</v>
      </c>
      <c r="E5" s="4" t="s">
        <v>14</v>
      </c>
      <c r="F5" s="4" t="s">
        <v>15</v>
      </c>
      <c r="G5" s="4" t="s">
        <v>16</v>
      </c>
      <c r="H5" s="4" t="s">
        <v>14</v>
      </c>
      <c r="I5" s="4" t="s">
        <v>15</v>
      </c>
      <c r="J5" s="4" t="s">
        <v>16</v>
      </c>
      <c r="K5" s="4" t="s">
        <v>14</v>
      </c>
      <c r="L5" s="4" t="s">
        <v>17</v>
      </c>
      <c r="M5" s="4" t="s">
        <v>15</v>
      </c>
      <c r="N5" s="5" t="s">
        <v>16</v>
      </c>
      <c r="O5" s="4" t="s">
        <v>14</v>
      </c>
      <c r="P5" s="4" t="s">
        <v>17</v>
      </c>
      <c r="Q5" s="5" t="s">
        <v>15</v>
      </c>
      <c r="R5" s="4" t="s">
        <v>16</v>
      </c>
      <c r="S5" s="4" t="s">
        <v>14</v>
      </c>
      <c r="T5" s="4" t="s">
        <v>17</v>
      </c>
      <c r="U5" s="4" t="s">
        <v>15</v>
      </c>
      <c r="V5" s="5" t="s">
        <v>16</v>
      </c>
      <c r="W5" s="4" t="s">
        <v>14</v>
      </c>
      <c r="X5" s="6" t="s">
        <v>17</v>
      </c>
      <c r="Y5" s="5" t="s">
        <v>18</v>
      </c>
      <c r="Z5" s="4" t="s">
        <v>19</v>
      </c>
      <c r="AA5" s="4" t="s">
        <v>20</v>
      </c>
      <c r="AB5" s="4" t="s">
        <v>21</v>
      </c>
      <c r="AC5" s="4" t="s">
        <v>22</v>
      </c>
      <c r="AD5" s="4" t="s">
        <v>23</v>
      </c>
      <c r="AE5" s="6" t="s">
        <v>14</v>
      </c>
      <c r="AF5" s="6" t="s">
        <v>17</v>
      </c>
      <c r="AG5" s="5" t="s">
        <v>24</v>
      </c>
      <c r="AH5" s="4" t="s">
        <v>25</v>
      </c>
      <c r="AI5" s="4" t="s">
        <v>14</v>
      </c>
      <c r="AJ5" s="4" t="s">
        <v>17</v>
      </c>
      <c r="AK5" s="5" t="s">
        <v>26</v>
      </c>
      <c r="AL5" s="4" t="s">
        <v>25</v>
      </c>
      <c r="AM5" s="4" t="s">
        <v>14</v>
      </c>
      <c r="AN5" s="4" t="s">
        <v>17</v>
      </c>
      <c r="AO5" s="5" t="s">
        <v>27</v>
      </c>
      <c r="AP5" s="4" t="s">
        <v>25</v>
      </c>
      <c r="AQ5" s="4" t="s">
        <v>14</v>
      </c>
      <c r="AR5" s="4" t="s">
        <v>17</v>
      </c>
      <c r="AS5" s="5" t="s">
        <v>28</v>
      </c>
      <c r="AT5" s="4" t="s">
        <v>29</v>
      </c>
      <c r="AU5" s="4" t="s">
        <v>30</v>
      </c>
      <c r="AV5" s="4" t="s">
        <v>31</v>
      </c>
      <c r="AW5" s="4" t="s">
        <v>14</v>
      </c>
      <c r="AX5" s="4" t="s">
        <v>17</v>
      </c>
      <c r="AY5" s="5" t="s">
        <v>32</v>
      </c>
      <c r="AZ5" s="4" t="s">
        <v>33</v>
      </c>
      <c r="BA5" s="4" t="s">
        <v>34</v>
      </c>
      <c r="BB5" s="4" t="s">
        <v>14</v>
      </c>
      <c r="BC5" s="6" t="s">
        <v>17</v>
      </c>
      <c r="BD5" s="5" t="s">
        <v>15</v>
      </c>
      <c r="BE5" s="4" t="s">
        <v>16</v>
      </c>
      <c r="BF5" s="7" t="s">
        <v>14</v>
      </c>
      <c r="BG5" s="389"/>
    </row>
    <row r="6" spans="1:59" s="147" customFormat="1" ht="15.75" thickBot="1">
      <c r="A6" s="382"/>
      <c r="B6" s="468"/>
      <c r="C6" s="8" t="s">
        <v>35</v>
      </c>
      <c r="D6" s="9" t="s">
        <v>35</v>
      </c>
      <c r="E6" s="9" t="s">
        <v>35</v>
      </c>
      <c r="F6" s="9" t="s">
        <v>35</v>
      </c>
      <c r="G6" s="9" t="s">
        <v>35</v>
      </c>
      <c r="H6" s="9" t="s">
        <v>35</v>
      </c>
      <c r="I6" s="9" t="s">
        <v>35</v>
      </c>
      <c r="J6" s="9" t="s">
        <v>35</v>
      </c>
      <c r="K6" s="9" t="s">
        <v>35</v>
      </c>
      <c r="L6" s="9" t="s">
        <v>35</v>
      </c>
      <c r="M6" s="9" t="s">
        <v>35</v>
      </c>
      <c r="N6" s="10" t="s">
        <v>35</v>
      </c>
      <c r="O6" s="9" t="s">
        <v>35</v>
      </c>
      <c r="P6" s="9" t="s">
        <v>35</v>
      </c>
      <c r="Q6" s="10" t="s">
        <v>35</v>
      </c>
      <c r="R6" s="9" t="s">
        <v>35</v>
      </c>
      <c r="S6" s="9" t="s">
        <v>35</v>
      </c>
      <c r="T6" s="9" t="s">
        <v>35</v>
      </c>
      <c r="U6" s="9" t="s">
        <v>35</v>
      </c>
      <c r="V6" s="10" t="s">
        <v>35</v>
      </c>
      <c r="W6" s="9" t="s">
        <v>35</v>
      </c>
      <c r="X6" s="9" t="s">
        <v>35</v>
      </c>
      <c r="Y6" s="10" t="s">
        <v>35</v>
      </c>
      <c r="Z6" s="9" t="s">
        <v>35</v>
      </c>
      <c r="AA6" s="9" t="s">
        <v>35</v>
      </c>
      <c r="AB6" s="9" t="s">
        <v>35</v>
      </c>
      <c r="AC6" s="9" t="s">
        <v>35</v>
      </c>
      <c r="AD6" s="9" t="s">
        <v>35</v>
      </c>
      <c r="AE6" s="9" t="s">
        <v>35</v>
      </c>
      <c r="AF6" s="9" t="s">
        <v>35</v>
      </c>
      <c r="AG6" s="10" t="s">
        <v>35</v>
      </c>
      <c r="AH6" s="9" t="s">
        <v>35</v>
      </c>
      <c r="AI6" s="9" t="s">
        <v>35</v>
      </c>
      <c r="AJ6" s="9" t="s">
        <v>35</v>
      </c>
      <c r="AK6" s="10" t="s">
        <v>35</v>
      </c>
      <c r="AL6" s="9" t="s">
        <v>35</v>
      </c>
      <c r="AM6" s="9" t="s">
        <v>35</v>
      </c>
      <c r="AN6" s="9" t="s">
        <v>35</v>
      </c>
      <c r="AO6" s="10" t="s">
        <v>35</v>
      </c>
      <c r="AP6" s="9" t="s">
        <v>35</v>
      </c>
      <c r="AQ6" s="9" t="s">
        <v>35</v>
      </c>
      <c r="AR6" s="9" t="s">
        <v>35</v>
      </c>
      <c r="AS6" s="10" t="s">
        <v>35</v>
      </c>
      <c r="AT6" s="9" t="s">
        <v>35</v>
      </c>
      <c r="AU6" s="9" t="s">
        <v>35</v>
      </c>
      <c r="AV6" s="9" t="s">
        <v>35</v>
      </c>
      <c r="AW6" s="9" t="s">
        <v>35</v>
      </c>
      <c r="AX6" s="9" t="s">
        <v>35</v>
      </c>
      <c r="AY6" s="10" t="s">
        <v>35</v>
      </c>
      <c r="AZ6" s="9" t="s">
        <v>35</v>
      </c>
      <c r="BA6" s="9" t="s">
        <v>35</v>
      </c>
      <c r="BB6" s="9" t="s">
        <v>35</v>
      </c>
      <c r="BC6" s="9" t="s">
        <v>35</v>
      </c>
      <c r="BD6" s="10" t="s">
        <v>35</v>
      </c>
      <c r="BE6" s="9" t="s">
        <v>35</v>
      </c>
      <c r="BF6" s="9" t="s">
        <v>35</v>
      </c>
      <c r="BG6" s="11" t="s">
        <v>35</v>
      </c>
    </row>
    <row r="7" spans="1:59" s="147" customFormat="1" ht="15.75" thickTop="1">
      <c r="A7" s="547" t="s">
        <v>105</v>
      </c>
      <c r="B7" s="188" t="s">
        <v>106</v>
      </c>
      <c r="C7" s="189">
        <v>168</v>
      </c>
      <c r="D7" s="190">
        <v>84</v>
      </c>
      <c r="E7" s="190">
        <v>252</v>
      </c>
      <c r="F7" s="190">
        <v>58</v>
      </c>
      <c r="G7" s="190">
        <v>194</v>
      </c>
      <c r="H7" s="191">
        <v>252</v>
      </c>
      <c r="I7" s="190">
        <v>108</v>
      </c>
      <c r="J7" s="190">
        <v>144</v>
      </c>
      <c r="K7" s="191">
        <v>252</v>
      </c>
      <c r="L7" s="190">
        <v>76</v>
      </c>
      <c r="M7" s="190">
        <v>25</v>
      </c>
      <c r="N7" s="192">
        <v>151</v>
      </c>
      <c r="O7" s="191">
        <v>252</v>
      </c>
      <c r="P7" s="190">
        <v>48</v>
      </c>
      <c r="Q7" s="192">
        <v>78</v>
      </c>
      <c r="R7" s="190">
        <v>126</v>
      </c>
      <c r="S7" s="191">
        <v>252</v>
      </c>
      <c r="T7" s="190">
        <v>43</v>
      </c>
      <c r="U7" s="190">
        <v>107</v>
      </c>
      <c r="V7" s="192">
        <v>102</v>
      </c>
      <c r="W7" s="191">
        <v>252</v>
      </c>
      <c r="X7" s="190">
        <v>77</v>
      </c>
      <c r="Y7" s="192">
        <v>77</v>
      </c>
      <c r="Z7" s="190">
        <v>9</v>
      </c>
      <c r="AA7" s="190">
        <v>45</v>
      </c>
      <c r="AB7" s="190">
        <v>12</v>
      </c>
      <c r="AC7" s="190">
        <v>3</v>
      </c>
      <c r="AD7" s="190">
        <v>29</v>
      </c>
      <c r="AE7" s="191">
        <v>252</v>
      </c>
      <c r="AF7" s="190">
        <v>43</v>
      </c>
      <c r="AG7" s="192">
        <v>126</v>
      </c>
      <c r="AH7" s="190">
        <v>83</v>
      </c>
      <c r="AI7" s="191">
        <v>252</v>
      </c>
      <c r="AJ7" s="190">
        <v>86</v>
      </c>
      <c r="AK7" s="192">
        <v>66</v>
      </c>
      <c r="AL7" s="190">
        <v>100</v>
      </c>
      <c r="AM7" s="191">
        <v>252</v>
      </c>
      <c r="AN7" s="190">
        <v>45</v>
      </c>
      <c r="AO7" s="192">
        <v>83</v>
      </c>
      <c r="AP7" s="190">
        <v>124</v>
      </c>
      <c r="AQ7" s="191">
        <v>252</v>
      </c>
      <c r="AR7" s="190">
        <v>11</v>
      </c>
      <c r="AS7" s="192">
        <v>4</v>
      </c>
      <c r="AT7" s="190">
        <v>200</v>
      </c>
      <c r="AU7" s="190">
        <v>29</v>
      </c>
      <c r="AV7" s="190">
        <v>8</v>
      </c>
      <c r="AW7" s="191">
        <v>252</v>
      </c>
      <c r="AX7" s="190">
        <v>5</v>
      </c>
      <c r="AY7" s="192">
        <v>208</v>
      </c>
      <c r="AZ7" s="190">
        <v>6</v>
      </c>
      <c r="BA7" s="190">
        <v>33</v>
      </c>
      <c r="BB7" s="191">
        <v>252</v>
      </c>
      <c r="BC7" s="190">
        <v>10</v>
      </c>
      <c r="BD7" s="192">
        <v>41</v>
      </c>
      <c r="BE7" s="190">
        <v>201</v>
      </c>
      <c r="BF7" s="191">
        <v>252</v>
      </c>
      <c r="BG7" s="193">
        <v>252</v>
      </c>
    </row>
    <row r="8" spans="1:59" s="147" customFormat="1">
      <c r="A8" s="548"/>
      <c r="B8" s="194" t="s">
        <v>107</v>
      </c>
      <c r="C8" s="195">
        <v>330</v>
      </c>
      <c r="D8" s="190">
        <v>72</v>
      </c>
      <c r="E8" s="190">
        <v>402</v>
      </c>
      <c r="F8" s="190">
        <v>131</v>
      </c>
      <c r="G8" s="190">
        <v>271</v>
      </c>
      <c r="H8" s="191">
        <v>402</v>
      </c>
      <c r="I8" s="190">
        <v>173</v>
      </c>
      <c r="J8" s="190">
        <v>229</v>
      </c>
      <c r="K8" s="191">
        <v>402</v>
      </c>
      <c r="L8" s="196">
        <v>66</v>
      </c>
      <c r="M8" s="190">
        <v>30</v>
      </c>
      <c r="N8" s="192">
        <v>306</v>
      </c>
      <c r="O8" s="191">
        <v>402</v>
      </c>
      <c r="P8" s="196">
        <v>53</v>
      </c>
      <c r="Q8" s="192">
        <v>235</v>
      </c>
      <c r="R8" s="190">
        <v>114</v>
      </c>
      <c r="S8" s="191">
        <v>402</v>
      </c>
      <c r="T8" s="196">
        <v>66</v>
      </c>
      <c r="U8" s="190">
        <v>108</v>
      </c>
      <c r="V8" s="192">
        <v>228</v>
      </c>
      <c r="W8" s="191">
        <v>402</v>
      </c>
      <c r="X8" s="196">
        <v>46</v>
      </c>
      <c r="Y8" s="192">
        <v>217</v>
      </c>
      <c r="Z8" s="190">
        <v>22</v>
      </c>
      <c r="AA8" s="190">
        <v>54</v>
      </c>
      <c r="AB8" s="196">
        <v>10</v>
      </c>
      <c r="AC8" s="190">
        <v>4</v>
      </c>
      <c r="AD8" s="190">
        <v>49</v>
      </c>
      <c r="AE8" s="191">
        <v>402</v>
      </c>
      <c r="AF8" s="196">
        <v>34</v>
      </c>
      <c r="AG8" s="192">
        <v>283</v>
      </c>
      <c r="AH8" s="190">
        <v>85</v>
      </c>
      <c r="AI8" s="191">
        <v>402</v>
      </c>
      <c r="AJ8" s="196">
        <v>98</v>
      </c>
      <c r="AK8" s="192">
        <v>176</v>
      </c>
      <c r="AL8" s="190">
        <v>128</v>
      </c>
      <c r="AM8" s="191">
        <v>402</v>
      </c>
      <c r="AN8" s="196">
        <v>92</v>
      </c>
      <c r="AO8" s="192">
        <v>141</v>
      </c>
      <c r="AP8" s="190">
        <v>169</v>
      </c>
      <c r="AQ8" s="191">
        <v>402</v>
      </c>
      <c r="AR8" s="190">
        <v>2</v>
      </c>
      <c r="AS8" s="192">
        <v>10</v>
      </c>
      <c r="AT8" s="196">
        <v>341</v>
      </c>
      <c r="AU8" s="190">
        <v>26</v>
      </c>
      <c r="AV8" s="190">
        <v>23</v>
      </c>
      <c r="AW8" s="191">
        <v>402</v>
      </c>
      <c r="AX8" s="190">
        <v>5</v>
      </c>
      <c r="AY8" s="192">
        <v>373</v>
      </c>
      <c r="AZ8" s="190">
        <v>1</v>
      </c>
      <c r="BA8" s="190">
        <v>23</v>
      </c>
      <c r="BB8" s="191">
        <v>402</v>
      </c>
      <c r="BC8" s="196">
        <v>51</v>
      </c>
      <c r="BD8" s="192">
        <v>134</v>
      </c>
      <c r="BE8" s="190">
        <v>217</v>
      </c>
      <c r="BF8" s="191">
        <v>402</v>
      </c>
      <c r="BG8" s="193">
        <v>402</v>
      </c>
    </row>
    <row r="9" spans="1:59" s="147" customFormat="1">
      <c r="A9" s="548"/>
      <c r="B9" s="194" t="s">
        <v>108</v>
      </c>
      <c r="C9" s="197">
        <v>435</v>
      </c>
      <c r="D9" s="196">
        <v>128</v>
      </c>
      <c r="E9" s="198">
        <v>563</v>
      </c>
      <c r="F9" s="191">
        <v>212</v>
      </c>
      <c r="G9" s="196">
        <v>351</v>
      </c>
      <c r="H9" s="196">
        <v>563</v>
      </c>
      <c r="I9" s="191">
        <v>261</v>
      </c>
      <c r="J9" s="196">
        <v>302</v>
      </c>
      <c r="K9" s="196">
        <v>563</v>
      </c>
      <c r="L9" s="191">
        <v>84</v>
      </c>
      <c r="M9" s="191">
        <v>28</v>
      </c>
      <c r="N9" s="199">
        <v>451</v>
      </c>
      <c r="O9" s="196">
        <v>563</v>
      </c>
      <c r="P9" s="191">
        <v>66</v>
      </c>
      <c r="Q9" s="199">
        <v>325</v>
      </c>
      <c r="R9" s="196">
        <v>172</v>
      </c>
      <c r="S9" s="196">
        <v>563</v>
      </c>
      <c r="T9" s="191">
        <v>57</v>
      </c>
      <c r="U9" s="191">
        <v>137</v>
      </c>
      <c r="V9" s="199">
        <v>369</v>
      </c>
      <c r="W9" s="196">
        <v>563</v>
      </c>
      <c r="X9" s="191">
        <v>104</v>
      </c>
      <c r="Y9" s="199">
        <v>252</v>
      </c>
      <c r="Z9" s="196">
        <v>18</v>
      </c>
      <c r="AA9" s="196">
        <v>75</v>
      </c>
      <c r="AB9" s="191">
        <v>16</v>
      </c>
      <c r="AC9" s="191">
        <v>10</v>
      </c>
      <c r="AD9" s="196">
        <v>88</v>
      </c>
      <c r="AE9" s="196">
        <v>563</v>
      </c>
      <c r="AF9" s="191">
        <v>82</v>
      </c>
      <c r="AG9" s="199">
        <v>369</v>
      </c>
      <c r="AH9" s="196">
        <v>112</v>
      </c>
      <c r="AI9" s="196">
        <v>563</v>
      </c>
      <c r="AJ9" s="191">
        <v>141</v>
      </c>
      <c r="AK9" s="199">
        <v>199</v>
      </c>
      <c r="AL9" s="196">
        <v>223</v>
      </c>
      <c r="AM9" s="196">
        <v>563</v>
      </c>
      <c r="AN9" s="191">
        <v>136</v>
      </c>
      <c r="AO9" s="199">
        <v>169</v>
      </c>
      <c r="AP9" s="196">
        <v>258</v>
      </c>
      <c r="AQ9" s="196">
        <v>563</v>
      </c>
      <c r="AR9" s="196">
        <v>3</v>
      </c>
      <c r="AS9" s="199">
        <v>9</v>
      </c>
      <c r="AT9" s="191">
        <v>484</v>
      </c>
      <c r="AU9" s="191">
        <v>48</v>
      </c>
      <c r="AV9" s="196">
        <v>19</v>
      </c>
      <c r="AW9" s="196">
        <v>563</v>
      </c>
      <c r="AX9" s="196">
        <v>10</v>
      </c>
      <c r="AY9" s="199">
        <v>520</v>
      </c>
      <c r="AZ9" s="191">
        <v>1</v>
      </c>
      <c r="BA9" s="196">
        <v>32</v>
      </c>
      <c r="BB9" s="196">
        <v>563</v>
      </c>
      <c r="BC9" s="191">
        <v>85</v>
      </c>
      <c r="BD9" s="199">
        <v>189</v>
      </c>
      <c r="BE9" s="196">
        <v>289</v>
      </c>
      <c r="BF9" s="196">
        <v>563</v>
      </c>
      <c r="BG9" s="200">
        <v>563</v>
      </c>
    </row>
    <row r="10" spans="1:59" s="147" customFormat="1" ht="15.75" thickBot="1">
      <c r="A10" s="549"/>
      <c r="B10" s="201" t="s">
        <v>14</v>
      </c>
      <c r="C10" s="202">
        <v>933</v>
      </c>
      <c r="D10" s="202">
        <v>284</v>
      </c>
      <c r="E10" s="203">
        <v>1217</v>
      </c>
      <c r="F10" s="204">
        <v>401</v>
      </c>
      <c r="G10" s="202">
        <v>816</v>
      </c>
      <c r="H10" s="202">
        <v>1217</v>
      </c>
      <c r="I10" s="204">
        <v>542</v>
      </c>
      <c r="J10" s="202">
        <v>675</v>
      </c>
      <c r="K10" s="202">
        <v>1217</v>
      </c>
      <c r="L10" s="202">
        <v>226</v>
      </c>
      <c r="M10" s="202">
        <v>83</v>
      </c>
      <c r="N10" s="205">
        <v>908</v>
      </c>
      <c r="O10" s="202">
        <v>1217</v>
      </c>
      <c r="P10" s="202">
        <v>167</v>
      </c>
      <c r="Q10" s="205">
        <v>638</v>
      </c>
      <c r="R10" s="202">
        <v>412</v>
      </c>
      <c r="S10" s="202">
        <v>1217</v>
      </c>
      <c r="T10" s="202">
        <v>166</v>
      </c>
      <c r="U10" s="202">
        <v>352</v>
      </c>
      <c r="V10" s="205">
        <v>699</v>
      </c>
      <c r="W10" s="202">
        <v>1217</v>
      </c>
      <c r="X10" s="202">
        <v>227</v>
      </c>
      <c r="Y10" s="205">
        <v>546</v>
      </c>
      <c r="Z10" s="202">
        <v>49</v>
      </c>
      <c r="AA10" s="202">
        <v>174</v>
      </c>
      <c r="AB10" s="202">
        <v>38</v>
      </c>
      <c r="AC10" s="202">
        <v>17</v>
      </c>
      <c r="AD10" s="202">
        <v>166</v>
      </c>
      <c r="AE10" s="202">
        <v>1217</v>
      </c>
      <c r="AF10" s="202">
        <v>159</v>
      </c>
      <c r="AG10" s="205">
        <v>778</v>
      </c>
      <c r="AH10" s="202">
        <v>280</v>
      </c>
      <c r="AI10" s="202">
        <v>1217</v>
      </c>
      <c r="AJ10" s="202">
        <v>325</v>
      </c>
      <c r="AK10" s="205">
        <v>441</v>
      </c>
      <c r="AL10" s="202">
        <v>451</v>
      </c>
      <c r="AM10" s="202">
        <v>1217</v>
      </c>
      <c r="AN10" s="202">
        <v>273</v>
      </c>
      <c r="AO10" s="205">
        <v>393</v>
      </c>
      <c r="AP10" s="202">
        <v>551</v>
      </c>
      <c r="AQ10" s="202">
        <v>1217</v>
      </c>
      <c r="AR10" s="202">
        <v>16</v>
      </c>
      <c r="AS10" s="205">
        <v>23</v>
      </c>
      <c r="AT10" s="202">
        <v>1025</v>
      </c>
      <c r="AU10" s="202">
        <v>103</v>
      </c>
      <c r="AV10" s="202">
        <v>50</v>
      </c>
      <c r="AW10" s="202">
        <v>1217</v>
      </c>
      <c r="AX10" s="202">
        <v>20</v>
      </c>
      <c r="AY10" s="205">
        <v>1101</v>
      </c>
      <c r="AZ10" s="202">
        <v>8</v>
      </c>
      <c r="BA10" s="202">
        <v>88</v>
      </c>
      <c r="BB10" s="202">
        <v>1217</v>
      </c>
      <c r="BC10" s="202">
        <v>146</v>
      </c>
      <c r="BD10" s="205">
        <v>364</v>
      </c>
      <c r="BE10" s="202">
        <v>707</v>
      </c>
      <c r="BF10" s="202">
        <v>1217</v>
      </c>
      <c r="BG10" s="206">
        <v>1217</v>
      </c>
    </row>
    <row r="11" spans="1:59" s="147" customFormat="1" ht="15.75" thickTop="1">
      <c r="A11" s="238"/>
      <c r="B11" s="222"/>
      <c r="C11" s="208"/>
      <c r="D11" s="208"/>
      <c r="E11" s="208"/>
      <c r="F11" s="208"/>
      <c r="G11" s="208"/>
      <c r="H11" s="208"/>
      <c r="I11" s="208"/>
      <c r="J11" s="208"/>
      <c r="K11" s="208"/>
      <c r="L11" s="208"/>
      <c r="M11" s="208"/>
      <c r="N11" s="225"/>
      <c r="O11" s="208"/>
      <c r="P11" s="208"/>
      <c r="Q11" s="225"/>
      <c r="R11" s="208"/>
      <c r="S11" s="208"/>
      <c r="T11" s="208"/>
      <c r="U11" s="208"/>
      <c r="V11" s="225"/>
      <c r="W11" s="208"/>
      <c r="X11" s="208"/>
      <c r="Y11" s="225"/>
      <c r="Z11" s="208"/>
      <c r="AA11" s="208"/>
      <c r="AB11" s="208"/>
      <c r="AC11" s="208"/>
      <c r="AD11" s="208"/>
      <c r="AE11" s="208"/>
      <c r="AF11" s="208"/>
      <c r="AG11" s="225"/>
      <c r="AH11" s="208"/>
      <c r="AI11" s="208"/>
      <c r="AJ11" s="208"/>
      <c r="AK11" s="225"/>
      <c r="AL11" s="208"/>
      <c r="AM11" s="208"/>
      <c r="AN11" s="208"/>
      <c r="AO11" s="225"/>
      <c r="AP11" s="208"/>
      <c r="AQ11" s="208"/>
      <c r="AR11" s="208"/>
      <c r="AS11" s="225"/>
      <c r="AT11" s="208"/>
      <c r="AU11" s="208"/>
      <c r="AV11" s="208"/>
      <c r="AW11" s="208"/>
      <c r="AX11" s="208"/>
      <c r="AY11" s="225"/>
      <c r="AZ11" s="208"/>
      <c r="BA11" s="208"/>
      <c r="BB11" s="208"/>
      <c r="BC11" s="208"/>
      <c r="BD11" s="225"/>
      <c r="BE11" s="208"/>
      <c r="BF11" s="208"/>
      <c r="BG11" s="208"/>
    </row>
    <row r="12" spans="1:59" s="147" customFormat="1">
      <c r="A12" s="335" t="s">
        <v>67</v>
      </c>
      <c r="B12" s="335"/>
      <c r="C12" s="66" t="s">
        <v>81</v>
      </c>
      <c r="D12" s="208"/>
      <c r="E12" s="208"/>
      <c r="F12" s="208"/>
      <c r="G12" s="208"/>
      <c r="H12" s="208"/>
      <c r="I12" s="208"/>
      <c r="J12" s="208"/>
      <c r="K12" s="208"/>
      <c r="L12" s="208"/>
      <c r="M12" s="208"/>
      <c r="N12" s="225"/>
      <c r="O12" s="208"/>
      <c r="P12" s="208"/>
      <c r="Q12" s="225"/>
      <c r="R12" s="208"/>
      <c r="S12" s="208"/>
      <c r="T12" s="208"/>
      <c r="U12" s="208"/>
      <c r="V12" s="225"/>
      <c r="W12" s="208"/>
      <c r="X12" s="208"/>
      <c r="Y12" s="225"/>
      <c r="Z12" s="208"/>
      <c r="AA12" s="208"/>
      <c r="AB12" s="208"/>
      <c r="AC12" s="208"/>
      <c r="AD12" s="208"/>
      <c r="AE12" s="208"/>
      <c r="AF12" s="208"/>
      <c r="AG12" s="225"/>
      <c r="AH12" s="208"/>
      <c r="AI12" s="208"/>
      <c r="AJ12" s="208"/>
      <c r="AK12" s="225"/>
      <c r="AL12" s="208"/>
      <c r="AM12" s="208"/>
      <c r="AN12" s="208"/>
      <c r="AO12" s="225"/>
      <c r="AP12" s="208"/>
      <c r="AQ12" s="208"/>
      <c r="AR12" s="208"/>
      <c r="AS12" s="225"/>
      <c r="AT12" s="208"/>
      <c r="AU12" s="208"/>
      <c r="AV12" s="208"/>
      <c r="AW12" s="208"/>
      <c r="AX12" s="208"/>
      <c r="AY12" s="225"/>
      <c r="AZ12" s="208"/>
      <c r="BA12" s="208"/>
      <c r="BB12" s="208"/>
      <c r="BC12" s="208"/>
      <c r="BD12" s="225"/>
      <c r="BE12" s="208"/>
      <c r="BF12" s="208"/>
      <c r="BG12" s="208"/>
    </row>
    <row r="13" spans="1:59" s="147" customFormat="1">
      <c r="A13" s="238"/>
      <c r="B13" s="248" t="s">
        <v>106</v>
      </c>
      <c r="C13" s="56">
        <f>E7*C$10/$E$10</f>
        <v>193.19309778142974</v>
      </c>
      <c r="D13" s="56">
        <f>E7*D$10/$E$10</f>
        <v>58.806902218570258</v>
      </c>
      <c r="E13" s="135"/>
      <c r="F13" s="56">
        <f>H7*F$10/$E$10</f>
        <v>83.033689400164334</v>
      </c>
      <c r="G13" s="56">
        <f>H7*G$10/$E$10</f>
        <v>168.96631059983565</v>
      </c>
      <c r="H13" s="135"/>
      <c r="I13" s="56">
        <f>K7*I$10/$E$10</f>
        <v>112.23007395234183</v>
      </c>
      <c r="J13" s="56">
        <f>K7*J$10/$E$10</f>
        <v>139.76992604765817</v>
      </c>
      <c r="K13" s="135"/>
      <c r="L13" s="56">
        <f>O7*L$10/$E$10</f>
        <v>46.797041906327031</v>
      </c>
      <c r="M13" s="56">
        <f>O7*M$10/$E$10</f>
        <v>17.186524239934265</v>
      </c>
      <c r="N13" s="56">
        <f>O7*N$10/$E$10</f>
        <v>188.0164338537387</v>
      </c>
      <c r="O13" s="135"/>
      <c r="P13" s="56">
        <f>S7*P$10/$E$10</f>
        <v>34.580115036976174</v>
      </c>
      <c r="Q13" s="56">
        <f>S7*Q$10/$E$10</f>
        <v>132.10846343467543</v>
      </c>
      <c r="R13" s="56">
        <f>S7*R$10/$E$10</f>
        <v>85.311421528348404</v>
      </c>
      <c r="S13" s="135"/>
      <c r="T13" s="56">
        <f>W7*T$10/$E$10</f>
        <v>34.37304847986853</v>
      </c>
      <c r="U13" s="56">
        <f>W7*U$10/$E$10</f>
        <v>72.887428101889896</v>
      </c>
      <c r="V13" s="56">
        <f>W7*V$10/$E$10</f>
        <v>144.73952341824159</v>
      </c>
      <c r="W13" s="135"/>
      <c r="X13" s="56">
        <f>AE7*X$10/$E$10</f>
        <v>47.004108463434676</v>
      </c>
      <c r="Y13" s="56">
        <f>AE7*Y$10/$E$10</f>
        <v>113.05834018077239</v>
      </c>
      <c r="Z13" s="56">
        <f>AE7*Z$10/$E$10</f>
        <v>10.146261298274446</v>
      </c>
      <c r="AA13" s="56">
        <f>AE7*AA$10/$E$10</f>
        <v>36.029580936729666</v>
      </c>
      <c r="AB13" s="56">
        <f>AE7*AB$10/$E$10</f>
        <v>7.8685291700903859</v>
      </c>
      <c r="AC13" s="56">
        <f>AE7*AC$10/$E$10</f>
        <v>3.5201314708299094</v>
      </c>
      <c r="AD13" s="56">
        <f>AE7*AD$10/$E$10</f>
        <v>34.37304847986853</v>
      </c>
      <c r="AE13" s="135"/>
      <c r="AF13" s="56">
        <f>AI7*AF$10/$E$10</f>
        <v>32.923582580115038</v>
      </c>
      <c r="AG13" s="56">
        <f>AI7*AG$10/$E$10</f>
        <v>161.09778142974528</v>
      </c>
      <c r="AH13" s="56">
        <f>AI7*AH$10/$E$10</f>
        <v>57.978635990139686</v>
      </c>
      <c r="AI13" s="135"/>
      <c r="AJ13" s="56">
        <f>AM7*AJ$10/$E$10</f>
        <v>67.296631059983568</v>
      </c>
      <c r="AK13" s="56">
        <f>AM7*AK$10/$E$10</f>
        <v>91.316351684470007</v>
      </c>
      <c r="AL13" s="56">
        <f>AM7*AL$10/$E$10</f>
        <v>93.387017255546425</v>
      </c>
      <c r="AM13" s="135"/>
      <c r="AN13" s="56">
        <f>AQ7*AN$10/$E$10</f>
        <v>56.529170090386195</v>
      </c>
      <c r="AO13" s="56">
        <f>AQ7*AO$10/$E$10</f>
        <v>81.377156943303206</v>
      </c>
      <c r="AP13" s="56">
        <f>AQ7*AP$10/$E$10</f>
        <v>114.09367296631061</v>
      </c>
      <c r="AQ13" s="135"/>
      <c r="AR13" s="56">
        <f>AW7*AR$10/$E$10</f>
        <v>3.3130649137222679</v>
      </c>
      <c r="AS13" s="56">
        <f>AW7*AS$10/$E$10</f>
        <v>4.7625308134757605</v>
      </c>
      <c r="AT13" s="56">
        <f>AW7*AT$10/$E$10</f>
        <v>212.24322103533279</v>
      </c>
      <c r="AU13" s="56">
        <f>AW7*AU$10/$E$10</f>
        <v>21.327855382087101</v>
      </c>
      <c r="AV13" s="56">
        <f>AW7*AV$10/$E$10</f>
        <v>10.353327855382087</v>
      </c>
      <c r="AW13" s="135"/>
      <c r="AX13" s="56">
        <f>BB7*AX$10/$E$10</f>
        <v>4.1413311421528345</v>
      </c>
      <c r="AY13" s="56">
        <f>BB7*AY$10/$E$10</f>
        <v>227.98027937551356</v>
      </c>
      <c r="AZ13" s="56">
        <f>BB7*AZ$10/$E$10</f>
        <v>1.6565324568611339</v>
      </c>
      <c r="BA13" s="56">
        <f>BB7*BA$10/$E$10</f>
        <v>18.221857025472474</v>
      </c>
      <c r="BB13" s="135"/>
      <c r="BC13" s="56">
        <f>BF7*BC$10/$E$10</f>
        <v>30.231717337715693</v>
      </c>
      <c r="BD13" s="56">
        <f>BF7*BD$10/$E$10</f>
        <v>75.372226787181589</v>
      </c>
      <c r="BE13" s="56">
        <f>BF7*BE$10/$E$10</f>
        <v>146.39605587510272</v>
      </c>
      <c r="BF13" s="135"/>
      <c r="BG13" s="135"/>
    </row>
    <row r="14" spans="1:59" s="147" customFormat="1">
      <c r="A14" s="238"/>
      <c r="B14" s="248" t="s">
        <v>107</v>
      </c>
      <c r="C14" s="56">
        <f t="shared" ref="C14:C15" si="0">E8*C$10/$E$10</f>
        <v>308.18898931799509</v>
      </c>
      <c r="D14" s="56">
        <f t="shared" ref="D14:D15" si="1">E8*D$10/$E$10</f>
        <v>93.811010682004934</v>
      </c>
      <c r="E14" s="135"/>
      <c r="F14" s="56">
        <f t="shared" ref="F14:F15" si="2">H8*F$10/$E$10</f>
        <v>132.45850451930977</v>
      </c>
      <c r="G14" s="56">
        <f t="shared" ref="G14:G15" si="3">H8*G$10/$E$10</f>
        <v>269.54149548069023</v>
      </c>
      <c r="H14" s="135"/>
      <c r="I14" s="56">
        <f t="shared" ref="I14:I15" si="4">K8*I$10/$E$10</f>
        <v>179.03368940016435</v>
      </c>
      <c r="J14" s="56">
        <f t="shared" ref="J14:J15" si="5">K8*J$10/$E$10</f>
        <v>222.96631059983565</v>
      </c>
      <c r="K14" s="135"/>
      <c r="L14" s="56">
        <f t="shared" ref="L14:L15" si="6">O8*L$10/$E$10</f>
        <v>74.652423993426453</v>
      </c>
      <c r="M14" s="56">
        <f t="shared" ref="M14:M15" si="7">O8*M$10/$E$10</f>
        <v>27.416598192276087</v>
      </c>
      <c r="N14" s="56">
        <f t="shared" ref="N14:N15" si="8">O8*N$10/$E$10</f>
        <v>299.93097781429748</v>
      </c>
      <c r="O14" s="135"/>
      <c r="P14" s="56">
        <f t="shared" ref="P14:P15" si="9">S8*P$10/$E$10</f>
        <v>55.163516844700084</v>
      </c>
      <c r="Q14" s="56">
        <f t="shared" ref="Q14:Q15" si="10">S8*Q$10/$E$10</f>
        <v>210.74445357436318</v>
      </c>
      <c r="R14" s="56">
        <f t="shared" ref="R14:R15" si="11">S8*R$10/$E$10</f>
        <v>136.09202958093672</v>
      </c>
      <c r="S14" s="135"/>
      <c r="T14" s="56">
        <f t="shared" ref="T14:T15" si="12">W8*T$10/$E$10</f>
        <v>54.833196384552174</v>
      </c>
      <c r="U14" s="56">
        <f t="shared" ref="U14:U15" si="13">W8*U$10/$E$10</f>
        <v>116.27280197206245</v>
      </c>
      <c r="V14" s="56">
        <f t="shared" ref="V14:V15" si="14">W8*V$10/$E$10</f>
        <v>230.89400164338537</v>
      </c>
      <c r="W14" s="135"/>
      <c r="X14" s="56">
        <f t="shared" ref="X14:X15" si="15">AE8*X$10/$E$10</f>
        <v>74.982744453574369</v>
      </c>
      <c r="Y14" s="56">
        <f t="shared" ref="Y14:Y15" si="16">AE8*Y$10/$E$10</f>
        <v>180.35497124075596</v>
      </c>
      <c r="Z14" s="56">
        <f t="shared" ref="Z14:Z15" si="17">AE8*Z$10/$E$10</f>
        <v>16.185702547247331</v>
      </c>
      <c r="AA14" s="56">
        <f t="shared" ref="AA14:AA15" si="18">AE8*AA$10/$E$10</f>
        <v>57.475760065735415</v>
      </c>
      <c r="AB14" s="56">
        <f t="shared" ref="AB14:AB15" si="19">AE8*AB$10/$E$10</f>
        <v>12.552177485620378</v>
      </c>
      <c r="AC14" s="56">
        <f t="shared" ref="AC14:AC15" si="20">AE8*AC$10/$E$10</f>
        <v>5.6154478225143798</v>
      </c>
      <c r="AD14" s="56">
        <f t="shared" ref="AD14:AD15" si="21">AE8*AD$10/$E$10</f>
        <v>54.833196384552174</v>
      </c>
      <c r="AE14" s="135"/>
      <c r="AF14" s="56">
        <f t="shared" ref="AF14:AF15" si="22">AI8*AF$10/$E$10</f>
        <v>52.520953163516843</v>
      </c>
      <c r="AG14" s="56">
        <f t="shared" ref="AG14:AG15" si="23">AI8*AG$10/$E$10</f>
        <v>256.98931799506983</v>
      </c>
      <c r="AH14" s="56">
        <f t="shared" ref="AH14:AH15" si="24">AI8*AH$10/$E$10</f>
        <v>92.48972884141331</v>
      </c>
      <c r="AI14" s="135"/>
      <c r="AJ14" s="56">
        <f t="shared" ref="AJ14:AJ15" si="25">AM8*AJ$10/$E$10</f>
        <v>107.35414954806902</v>
      </c>
      <c r="AK14" s="56">
        <f t="shared" ref="AK14:AK15" si="26">AM8*AK$10/$E$10</f>
        <v>145.67132292522598</v>
      </c>
      <c r="AL14" s="56">
        <f t="shared" ref="AL14:AL15" si="27">AM8*AL$10/$E$10</f>
        <v>148.974527526705</v>
      </c>
      <c r="AM14" s="135"/>
      <c r="AN14" s="56">
        <f t="shared" ref="AN14:AN15" si="28">AQ8*AN$10/$E$10</f>
        <v>90.177485620377979</v>
      </c>
      <c r="AO14" s="56">
        <f t="shared" ref="AO14:AO15" si="29">AQ8*AO$10/$E$10</f>
        <v>129.81594083812655</v>
      </c>
      <c r="AP14" s="56">
        <f t="shared" ref="AP14:AP15" si="30">AQ8*AP$10/$E$10</f>
        <v>182.00657354149547</v>
      </c>
      <c r="AQ14" s="135"/>
      <c r="AR14" s="56">
        <f t="shared" ref="AR14:AR15" si="31">AW8*AR$10/$E$10</f>
        <v>5.2851273623664747</v>
      </c>
      <c r="AS14" s="56">
        <f t="shared" ref="AS14:AS15" si="32">AW8*AS$10/$E$10</f>
        <v>7.5973705834018075</v>
      </c>
      <c r="AT14" s="56">
        <f t="shared" ref="AT14:AT15" si="33">AW8*AT$10/$E$10</f>
        <v>338.57847165160229</v>
      </c>
      <c r="AU14" s="56">
        <f t="shared" ref="AU14:AU15" si="34">AW8*AU$10/$E$10</f>
        <v>34.023007395234181</v>
      </c>
      <c r="AV14" s="56">
        <f t="shared" ref="AV14:AV15" si="35">AW8*AV$10/$E$10</f>
        <v>16.516023007395233</v>
      </c>
      <c r="AW14" s="135"/>
      <c r="AX14" s="56">
        <f t="shared" ref="AX14:AX15" si="36">BB8*AX$10/$E$10</f>
        <v>6.6064092029580941</v>
      </c>
      <c r="AY14" s="56">
        <f t="shared" ref="AY14:AY15" si="37">BB8*AY$10/$E$10</f>
        <v>363.68282662284304</v>
      </c>
      <c r="AZ14" s="56">
        <f t="shared" ref="AZ14:AZ15" si="38">BB8*AZ$10/$E$10</f>
        <v>2.6425636811832374</v>
      </c>
      <c r="BA14" s="56">
        <f t="shared" ref="BA14:BA15" si="39">BB8*BA$10/$E$10</f>
        <v>29.068200493015613</v>
      </c>
      <c r="BB14" s="135"/>
      <c r="BC14" s="56">
        <f t="shared" ref="BC14:BC15" si="40">BF8*BC$10/$E$10</f>
        <v>48.226787181594084</v>
      </c>
      <c r="BD14" s="56">
        <f t="shared" ref="BD14:BD15" si="41">BF8*BD$10/$E$10</f>
        <v>120.23664749383731</v>
      </c>
      <c r="BE14" s="56">
        <f t="shared" ref="BE14:BE15" si="42">BF8*BE$10/$E$10</f>
        <v>233.53656532456861</v>
      </c>
      <c r="BF14" s="135"/>
      <c r="BG14" s="135"/>
    </row>
    <row r="15" spans="1:59" s="147" customFormat="1">
      <c r="A15" s="238"/>
      <c r="B15" s="248" t="s">
        <v>108</v>
      </c>
      <c r="C15" s="56">
        <f t="shared" si="0"/>
        <v>431.61791290057516</v>
      </c>
      <c r="D15" s="56">
        <f t="shared" si="1"/>
        <v>131.38208709942481</v>
      </c>
      <c r="E15" s="135"/>
      <c r="F15" s="56">
        <f t="shared" si="2"/>
        <v>185.50780608052588</v>
      </c>
      <c r="G15" s="56">
        <f t="shared" si="3"/>
        <v>377.49219391947412</v>
      </c>
      <c r="H15" s="135"/>
      <c r="I15" s="56">
        <f t="shared" si="4"/>
        <v>250.73623664749383</v>
      </c>
      <c r="J15" s="56">
        <f t="shared" si="5"/>
        <v>312.26376335250615</v>
      </c>
      <c r="K15" s="135"/>
      <c r="L15" s="56">
        <f t="shared" si="6"/>
        <v>104.55053410024651</v>
      </c>
      <c r="M15" s="56">
        <f t="shared" si="7"/>
        <v>38.396877567789645</v>
      </c>
      <c r="N15" s="56">
        <f t="shared" si="8"/>
        <v>420.05258833196382</v>
      </c>
      <c r="O15" s="135"/>
      <c r="P15" s="56">
        <f t="shared" si="9"/>
        <v>77.256368118323749</v>
      </c>
      <c r="Q15" s="56">
        <f t="shared" si="10"/>
        <v>295.14708299096139</v>
      </c>
      <c r="R15" s="56">
        <f t="shared" si="11"/>
        <v>190.59654889071487</v>
      </c>
      <c r="S15" s="135"/>
      <c r="T15" s="56">
        <f t="shared" si="12"/>
        <v>76.793755135579289</v>
      </c>
      <c r="U15" s="56">
        <f t="shared" si="13"/>
        <v>162.83976992604767</v>
      </c>
      <c r="V15" s="56">
        <f t="shared" si="14"/>
        <v>323.36647493837307</v>
      </c>
      <c r="W15" s="135"/>
      <c r="X15" s="56">
        <f t="shared" si="15"/>
        <v>105.01314708299095</v>
      </c>
      <c r="Y15" s="56">
        <f t="shared" si="16"/>
        <v>252.58668857847167</v>
      </c>
      <c r="Z15" s="56">
        <f t="shared" si="17"/>
        <v>22.668036154478227</v>
      </c>
      <c r="AA15" s="56">
        <f t="shared" si="18"/>
        <v>80.494658997534927</v>
      </c>
      <c r="AB15" s="56">
        <f t="shared" si="19"/>
        <v>17.579293344289237</v>
      </c>
      <c r="AC15" s="56">
        <f t="shared" si="20"/>
        <v>7.8644207066557108</v>
      </c>
      <c r="AD15" s="56">
        <f t="shared" si="21"/>
        <v>76.793755135579289</v>
      </c>
      <c r="AE15" s="135"/>
      <c r="AF15" s="56">
        <f t="shared" si="22"/>
        <v>73.555464256368111</v>
      </c>
      <c r="AG15" s="56">
        <f t="shared" si="23"/>
        <v>359.91290057518489</v>
      </c>
      <c r="AH15" s="56">
        <f t="shared" si="24"/>
        <v>129.531635168447</v>
      </c>
      <c r="AI15" s="135"/>
      <c r="AJ15" s="56">
        <f t="shared" si="25"/>
        <v>150.3492193919474</v>
      </c>
      <c r="AK15" s="56">
        <f t="shared" si="26"/>
        <v>204.01232539030403</v>
      </c>
      <c r="AL15" s="56">
        <f t="shared" si="27"/>
        <v>208.63845521774857</v>
      </c>
      <c r="AM15" s="135"/>
      <c r="AN15" s="56">
        <f t="shared" si="28"/>
        <v>126.29334428923583</v>
      </c>
      <c r="AO15" s="56">
        <f t="shared" si="29"/>
        <v>181.80690221857026</v>
      </c>
      <c r="AP15" s="56">
        <f t="shared" si="30"/>
        <v>254.89975349219392</v>
      </c>
      <c r="AQ15" s="135"/>
      <c r="AR15" s="56">
        <f t="shared" si="31"/>
        <v>7.401807723911257</v>
      </c>
      <c r="AS15" s="56">
        <f t="shared" si="32"/>
        <v>10.640098603122432</v>
      </c>
      <c r="AT15" s="56">
        <f t="shared" si="33"/>
        <v>474.17830731306492</v>
      </c>
      <c r="AU15" s="56">
        <f t="shared" si="34"/>
        <v>47.649137222678718</v>
      </c>
      <c r="AV15" s="56">
        <f t="shared" si="35"/>
        <v>23.130649137222679</v>
      </c>
      <c r="AW15" s="135"/>
      <c r="AX15" s="56">
        <f t="shared" si="36"/>
        <v>9.2522596548890714</v>
      </c>
      <c r="AY15" s="56">
        <f t="shared" si="37"/>
        <v>509.33689400164337</v>
      </c>
      <c r="AZ15" s="56">
        <f t="shared" si="38"/>
        <v>3.7009038619556285</v>
      </c>
      <c r="BA15" s="56">
        <f t="shared" si="39"/>
        <v>40.709942481511916</v>
      </c>
      <c r="BB15" s="135"/>
      <c r="BC15" s="56">
        <f t="shared" si="40"/>
        <v>67.541495480690216</v>
      </c>
      <c r="BD15" s="56">
        <f t="shared" si="41"/>
        <v>168.3911257189811</v>
      </c>
      <c r="BE15" s="56">
        <f t="shared" si="42"/>
        <v>327.0673788003287</v>
      </c>
      <c r="BF15" s="135"/>
      <c r="BG15" s="135"/>
    </row>
    <row r="16" spans="1:59" s="147" customFormat="1">
      <c r="A16" s="157"/>
      <c r="B16" s="241"/>
      <c r="C16" s="208"/>
      <c r="D16" s="208"/>
      <c r="E16" s="140"/>
      <c r="F16" s="139"/>
      <c r="G16" s="139"/>
      <c r="H16" s="140"/>
      <c r="I16" s="139"/>
      <c r="J16" s="139"/>
      <c r="K16" s="140"/>
      <c r="L16" s="140"/>
      <c r="M16" s="140"/>
      <c r="N16" s="141"/>
      <c r="O16" s="140"/>
      <c r="P16" s="140"/>
      <c r="Q16" s="141"/>
      <c r="R16" s="140"/>
      <c r="S16" s="140"/>
      <c r="T16" s="140"/>
      <c r="U16" s="140"/>
      <c r="V16" s="141"/>
      <c r="W16" s="140"/>
      <c r="X16" s="140"/>
      <c r="Y16" s="141"/>
      <c r="Z16" s="140"/>
      <c r="AA16" s="140"/>
      <c r="AB16" s="140"/>
      <c r="AC16" s="140"/>
      <c r="AD16" s="140"/>
      <c r="AE16" s="140"/>
      <c r="AF16" s="140"/>
      <c r="AG16" s="141"/>
      <c r="AH16" s="140"/>
      <c r="AI16" s="140"/>
      <c r="AJ16" s="140"/>
      <c r="AK16" s="141"/>
      <c r="AL16" s="140"/>
      <c r="AM16" s="140"/>
      <c r="AN16" s="140"/>
      <c r="AO16" s="141"/>
      <c r="AP16" s="140"/>
      <c r="AQ16" s="140"/>
      <c r="AR16" s="140"/>
      <c r="AS16" s="141"/>
      <c r="AT16" s="140"/>
      <c r="AU16" s="140"/>
      <c r="AV16" s="140"/>
      <c r="AW16" s="140"/>
      <c r="AX16" s="140"/>
      <c r="AY16" s="141"/>
      <c r="AZ16" s="140"/>
      <c r="BA16" s="140"/>
      <c r="BB16" s="140"/>
      <c r="BC16" s="140"/>
      <c r="BD16" s="141"/>
      <c r="BE16" s="140"/>
      <c r="BF16" s="140"/>
      <c r="BG16" s="140"/>
    </row>
    <row r="17" spans="1:59" s="256" customFormat="1">
      <c r="A17" s="249" t="s">
        <v>75</v>
      </c>
      <c r="B17" s="250">
        <f>CHITEST(C7:D9,C13:D15)</f>
        <v>3.033672395801693E-5</v>
      </c>
      <c r="C17" s="251"/>
      <c r="D17" s="252"/>
      <c r="E17" s="143">
        <f>CHITEST(F7:G9,F13:G15)</f>
        <v>2.1147705817876552E-4</v>
      </c>
      <c r="F17" s="253"/>
      <c r="G17" s="253"/>
      <c r="H17" s="143">
        <f>CHITEST(I7:J9,I13:J15)</f>
        <v>0.49371851393109595</v>
      </c>
      <c r="I17" s="253"/>
      <c r="J17" s="253"/>
      <c r="K17" s="254">
        <f>CHITEST(L7:N9,L13:N15)</f>
        <v>5.3183308550733748E-8</v>
      </c>
      <c r="L17" s="253"/>
      <c r="M17" s="253"/>
      <c r="N17" s="255"/>
      <c r="O17" s="257">
        <f>CHITEST(P7:R9,P13:R15)</f>
        <v>3.3339164253322014E-12</v>
      </c>
      <c r="P17" s="253"/>
      <c r="Q17" s="255"/>
      <c r="R17" s="253"/>
      <c r="S17" s="254">
        <f>CHITEST(T7:V9,T13:V15)</f>
        <v>5.0749227448015956E-10</v>
      </c>
      <c r="T17" s="253"/>
      <c r="U17" s="253"/>
      <c r="V17" s="255"/>
      <c r="W17" s="254">
        <f>CHITEST(X7:AD9,X13:AD15)</f>
        <v>8.3999068148858025E-9</v>
      </c>
      <c r="X17" s="253"/>
      <c r="Y17" s="255"/>
      <c r="Z17" s="253"/>
      <c r="AA17" s="253"/>
      <c r="AB17" s="253"/>
      <c r="AC17" s="253"/>
      <c r="AD17" s="253"/>
      <c r="AE17" s="254">
        <f>CHITEST(AF7:AH9,AF13:AH15)</f>
        <v>4.9377533414475627E-7</v>
      </c>
      <c r="AF17" s="253"/>
      <c r="AG17" s="255"/>
      <c r="AH17" s="253"/>
      <c r="AI17" s="254">
        <f>CHITEST(AJ7:AL9,AJ13:AL15)</f>
        <v>6.4565961417526201E-5</v>
      </c>
      <c r="AJ17" s="253"/>
      <c r="AK17" s="255"/>
      <c r="AL17" s="253"/>
      <c r="AM17" s="254">
        <f>CHITEST(AN7:AP9,AN13:AP15)</f>
        <v>0.14349532417769795</v>
      </c>
      <c r="AN17" s="253"/>
      <c r="AO17" s="255"/>
      <c r="AP17" s="253"/>
      <c r="AQ17" s="254">
        <f>CHITEST(AR7:AV9,AR13:AV15)</f>
        <v>6.0851685898376498E-5</v>
      </c>
      <c r="AR17" s="253"/>
      <c r="AS17" s="255"/>
      <c r="AT17" s="253"/>
      <c r="AU17" s="253"/>
      <c r="AV17" s="253"/>
      <c r="AW17" s="254">
        <f>CHITEST(AX7:BA9,AX13:BA15)</f>
        <v>1.4052314544343078E-5</v>
      </c>
      <c r="AX17" s="253"/>
      <c r="AY17" s="255"/>
      <c r="AZ17" s="253"/>
      <c r="BA17" s="253"/>
      <c r="BB17" s="258">
        <f>CHITEST(BC7:BE9,BC13:BE15)</f>
        <v>4.2764161785535743E-13</v>
      </c>
      <c r="BC17" s="253"/>
      <c r="BD17" s="255"/>
      <c r="BE17" s="253"/>
      <c r="BF17" s="253"/>
      <c r="BG17" s="253"/>
    </row>
    <row r="18" spans="1:59" s="147" customFormat="1"/>
    <row r="19" spans="1:59" s="147" customFormat="1">
      <c r="A19" s="1">
        <v>2013</v>
      </c>
      <c r="B19" s="207"/>
      <c r="C19" s="208"/>
      <c r="D19" s="208"/>
      <c r="E19" s="208"/>
      <c r="F19" s="208"/>
      <c r="G19" s="208"/>
      <c r="H19" s="208"/>
      <c r="I19" s="208"/>
      <c r="J19" s="208"/>
      <c r="K19" s="208"/>
      <c r="L19" s="208"/>
      <c r="M19" s="208"/>
      <c r="N19" s="208"/>
      <c r="O19" s="208"/>
      <c r="P19" s="208"/>
      <c r="Q19" s="208"/>
      <c r="R19" s="208"/>
      <c r="S19" s="208"/>
      <c r="T19" s="208"/>
      <c r="U19" s="208"/>
      <c r="V19" s="208"/>
      <c r="W19" s="208"/>
      <c r="X19" s="208"/>
      <c r="Y19" s="208"/>
      <c r="Z19" s="208"/>
      <c r="AA19" s="208"/>
      <c r="AB19" s="208"/>
      <c r="AC19" s="208"/>
      <c r="AD19" s="208"/>
      <c r="AE19" s="208"/>
      <c r="AF19" s="208"/>
      <c r="AG19" s="208"/>
      <c r="AH19" s="208"/>
      <c r="AI19" s="208"/>
      <c r="AJ19" s="208"/>
      <c r="AK19" s="208"/>
      <c r="AL19" s="208"/>
      <c r="AM19" s="208"/>
      <c r="AN19" s="208"/>
      <c r="AO19" s="208"/>
      <c r="AP19" s="208"/>
      <c r="AQ19" s="208"/>
      <c r="AR19" s="208"/>
      <c r="AS19" s="208"/>
      <c r="AT19" s="208"/>
      <c r="AU19" s="208"/>
      <c r="AV19" s="208"/>
      <c r="AW19" s="208"/>
      <c r="AX19" s="208"/>
      <c r="AY19" s="208"/>
      <c r="AZ19" s="208"/>
      <c r="BA19" s="208"/>
      <c r="BB19" s="208"/>
      <c r="BC19" s="208"/>
      <c r="BD19" s="208"/>
      <c r="BE19" s="208"/>
      <c r="BF19" s="208"/>
    </row>
    <row r="20" spans="1:59" s="147" customFormat="1">
      <c r="B20" s="1" t="s">
        <v>104</v>
      </c>
      <c r="C20" s="208"/>
      <c r="D20" s="2" t="s">
        <v>42</v>
      </c>
      <c r="E20" s="208"/>
      <c r="F20" s="208"/>
      <c r="G20" s="208"/>
      <c r="H20" s="208"/>
      <c r="I20" s="208"/>
      <c r="J20" s="208"/>
      <c r="K20" s="208"/>
      <c r="L20" s="208"/>
      <c r="M20" s="208"/>
      <c r="N20" s="208"/>
      <c r="O20" s="208"/>
      <c r="P20" s="208"/>
      <c r="Q20" s="208"/>
      <c r="R20" s="208"/>
      <c r="S20" s="208"/>
      <c r="T20" s="208"/>
      <c r="U20" s="208"/>
      <c r="V20" s="208"/>
      <c r="W20" s="208"/>
      <c r="X20" s="208"/>
      <c r="Y20" s="208"/>
      <c r="Z20" s="208"/>
      <c r="AA20" s="208"/>
      <c r="AB20" s="208"/>
      <c r="AC20" s="208"/>
      <c r="AD20" s="208"/>
      <c r="AE20" s="208"/>
      <c r="AF20" s="208"/>
      <c r="AG20" s="208"/>
      <c r="AH20" s="208"/>
      <c r="AI20" s="208"/>
      <c r="AJ20" s="208"/>
      <c r="AK20" s="208"/>
      <c r="AL20" s="208"/>
      <c r="AM20" s="208"/>
      <c r="AN20" s="208"/>
      <c r="AO20" s="208"/>
      <c r="AP20" s="208"/>
      <c r="AQ20" s="208"/>
      <c r="AR20" s="208"/>
      <c r="AS20" s="208"/>
      <c r="AT20" s="208"/>
      <c r="AU20" s="208"/>
      <c r="AV20" s="208"/>
      <c r="AW20" s="208"/>
      <c r="AX20" s="208"/>
      <c r="AY20" s="208"/>
      <c r="AZ20" s="208"/>
      <c r="BA20" s="208"/>
      <c r="BB20" s="208"/>
      <c r="BC20" s="208"/>
      <c r="BD20" s="208"/>
      <c r="BE20" s="208"/>
      <c r="BF20" s="208"/>
    </row>
    <row r="21" spans="1:59" s="147" customFormat="1" ht="15.75" thickBot="1">
      <c r="B21" s="2"/>
      <c r="C21" s="208"/>
      <c r="D21" s="208"/>
      <c r="E21" s="208"/>
      <c r="F21" s="208"/>
      <c r="G21" s="208"/>
      <c r="H21" s="208"/>
      <c r="I21" s="208"/>
      <c r="J21" s="208"/>
      <c r="K21" s="208"/>
      <c r="L21" s="208"/>
      <c r="M21" s="208"/>
      <c r="N21" s="208"/>
      <c r="O21" s="208"/>
      <c r="P21" s="208"/>
      <c r="Q21" s="208"/>
      <c r="R21" s="208"/>
      <c r="S21" s="208"/>
      <c r="T21" s="208"/>
      <c r="U21" s="208"/>
      <c r="V21" s="208"/>
      <c r="W21" s="208"/>
      <c r="X21" s="208"/>
      <c r="Y21" s="208"/>
      <c r="Z21" s="208"/>
      <c r="AA21" s="208"/>
      <c r="AB21" s="208"/>
      <c r="AC21" s="208"/>
      <c r="AD21" s="208"/>
      <c r="AE21" s="208"/>
      <c r="AF21" s="208"/>
      <c r="AG21" s="208"/>
      <c r="AH21" s="208"/>
      <c r="AI21" s="208"/>
      <c r="AJ21" s="208"/>
      <c r="AK21" s="208"/>
      <c r="AL21" s="208"/>
      <c r="AM21" s="208"/>
      <c r="AN21" s="208"/>
      <c r="AO21" s="208"/>
      <c r="AP21" s="208"/>
      <c r="AQ21" s="208"/>
      <c r="AR21" s="208"/>
      <c r="AS21" s="208"/>
      <c r="AT21" s="208"/>
      <c r="AU21" s="208"/>
      <c r="AV21" s="208"/>
      <c r="AW21" s="208"/>
      <c r="AX21" s="208"/>
      <c r="AY21" s="208"/>
      <c r="AZ21" s="208"/>
      <c r="BA21" s="208"/>
      <c r="BB21" s="208"/>
      <c r="BC21" s="208"/>
      <c r="BD21" s="208"/>
      <c r="BE21" s="208"/>
      <c r="BF21" s="208"/>
    </row>
    <row r="22" spans="1:59" s="147" customFormat="1" ht="42" customHeight="1" thickTop="1">
      <c r="A22" s="406"/>
      <c r="B22" s="407"/>
      <c r="C22" s="359" t="s">
        <v>1</v>
      </c>
      <c r="D22" s="359"/>
      <c r="E22" s="360"/>
      <c r="F22" s="361" t="s">
        <v>2</v>
      </c>
      <c r="G22" s="359"/>
      <c r="H22" s="360"/>
      <c r="I22" s="361" t="s">
        <v>43</v>
      </c>
      <c r="J22" s="359"/>
      <c r="K22" s="360"/>
      <c r="L22" s="362" t="s">
        <v>44</v>
      </c>
      <c r="M22" s="363"/>
      <c r="N22" s="363"/>
      <c r="O22" s="364"/>
      <c r="P22" s="372" t="s">
        <v>45</v>
      </c>
      <c r="Q22" s="373"/>
      <c r="R22" s="373"/>
      <c r="S22" s="374"/>
      <c r="T22" s="365" t="s">
        <v>46</v>
      </c>
      <c r="U22" s="359"/>
      <c r="V22" s="359"/>
      <c r="W22" s="360"/>
      <c r="X22" s="365" t="s">
        <v>47</v>
      </c>
      <c r="Y22" s="366"/>
      <c r="Z22" s="366"/>
      <c r="AA22" s="366"/>
      <c r="AB22" s="366"/>
      <c r="AC22" s="366"/>
      <c r="AD22" s="366"/>
      <c r="AE22" s="367"/>
      <c r="AF22" s="375" t="s">
        <v>48</v>
      </c>
      <c r="AG22" s="375"/>
      <c r="AH22" s="375"/>
      <c r="AI22" s="375"/>
      <c r="AJ22" s="376" t="s">
        <v>49</v>
      </c>
      <c r="AK22" s="366"/>
      <c r="AL22" s="366"/>
      <c r="AM22" s="367"/>
      <c r="AN22" s="365" t="s">
        <v>50</v>
      </c>
      <c r="AO22" s="366"/>
      <c r="AP22" s="366"/>
      <c r="AQ22" s="366"/>
      <c r="AR22" s="365" t="s">
        <v>51</v>
      </c>
      <c r="AS22" s="366"/>
      <c r="AT22" s="366"/>
      <c r="AU22" s="366"/>
      <c r="AV22" s="366"/>
      <c r="AW22" s="367"/>
      <c r="AX22" s="365" t="s">
        <v>52</v>
      </c>
      <c r="AY22" s="366"/>
      <c r="AZ22" s="366"/>
      <c r="BA22" s="366"/>
      <c r="BB22" s="367"/>
      <c r="BC22" s="365" t="s">
        <v>53</v>
      </c>
      <c r="BD22" s="366"/>
      <c r="BE22" s="366"/>
      <c r="BF22" s="368"/>
    </row>
    <row r="23" spans="1:59" s="147" customFormat="1" ht="72.75">
      <c r="A23" s="408"/>
      <c r="B23" s="409"/>
      <c r="C23" s="145" t="s">
        <v>15</v>
      </c>
      <c r="D23" s="31" t="s">
        <v>16</v>
      </c>
      <c r="E23" s="31" t="s">
        <v>14</v>
      </c>
      <c r="F23" s="31" t="s">
        <v>15</v>
      </c>
      <c r="G23" s="31" t="s">
        <v>16</v>
      </c>
      <c r="H23" s="31" t="s">
        <v>14</v>
      </c>
      <c r="I23" s="31" t="s">
        <v>15</v>
      </c>
      <c r="J23" s="31" t="s">
        <v>16</v>
      </c>
      <c r="K23" s="31" t="s">
        <v>14</v>
      </c>
      <c r="L23" s="31" t="s">
        <v>54</v>
      </c>
      <c r="M23" s="31" t="s">
        <v>15</v>
      </c>
      <c r="N23" s="5" t="s">
        <v>16</v>
      </c>
      <c r="O23" s="31" t="s">
        <v>14</v>
      </c>
      <c r="P23" s="31" t="s">
        <v>54</v>
      </c>
      <c r="Q23" s="5" t="s">
        <v>15</v>
      </c>
      <c r="R23" s="31" t="s">
        <v>16</v>
      </c>
      <c r="S23" s="31" t="s">
        <v>14</v>
      </c>
      <c r="T23" s="31" t="s">
        <v>54</v>
      </c>
      <c r="U23" s="31" t="s">
        <v>15</v>
      </c>
      <c r="V23" s="5" t="s">
        <v>16</v>
      </c>
      <c r="W23" s="31" t="s">
        <v>14</v>
      </c>
      <c r="X23" s="31" t="s">
        <v>54</v>
      </c>
      <c r="Y23" s="5" t="s">
        <v>55</v>
      </c>
      <c r="Z23" s="31" t="s">
        <v>56</v>
      </c>
      <c r="AA23" s="31" t="s">
        <v>57</v>
      </c>
      <c r="AB23" s="31" t="s">
        <v>58</v>
      </c>
      <c r="AC23" s="31" t="s">
        <v>59</v>
      </c>
      <c r="AD23" s="31" t="s">
        <v>60</v>
      </c>
      <c r="AE23" s="31" t="s">
        <v>14</v>
      </c>
      <c r="AF23" s="31" t="s">
        <v>54</v>
      </c>
      <c r="AG23" s="5" t="s">
        <v>24</v>
      </c>
      <c r="AH23" s="4" t="s">
        <v>25</v>
      </c>
      <c r="AI23" s="31" t="s">
        <v>14</v>
      </c>
      <c r="AJ23" s="31" t="s">
        <v>54</v>
      </c>
      <c r="AK23" s="5" t="s">
        <v>57</v>
      </c>
      <c r="AL23" s="31" t="s">
        <v>25</v>
      </c>
      <c r="AM23" s="31" t="s">
        <v>14</v>
      </c>
      <c r="AN23" s="31" t="s">
        <v>54</v>
      </c>
      <c r="AO23" s="5" t="s">
        <v>61</v>
      </c>
      <c r="AP23" s="4" t="s">
        <v>25</v>
      </c>
      <c r="AQ23" s="31" t="s">
        <v>14</v>
      </c>
      <c r="AR23" s="31" t="s">
        <v>54</v>
      </c>
      <c r="AS23" s="5" t="s">
        <v>62</v>
      </c>
      <c r="AT23" s="369" t="s">
        <v>60</v>
      </c>
      <c r="AU23" s="370"/>
      <c r="AV23" s="371"/>
      <c r="AW23" s="31" t="s">
        <v>14</v>
      </c>
      <c r="AX23" s="31" t="s">
        <v>54</v>
      </c>
      <c r="AY23" s="5" t="s">
        <v>63</v>
      </c>
      <c r="AZ23" s="31" t="s">
        <v>64</v>
      </c>
      <c r="BA23" s="31" t="s">
        <v>60</v>
      </c>
      <c r="BB23" s="31" t="s">
        <v>14</v>
      </c>
      <c r="BC23" s="31" t="s">
        <v>54</v>
      </c>
      <c r="BD23" s="5" t="s">
        <v>15</v>
      </c>
      <c r="BE23" s="31" t="s">
        <v>16</v>
      </c>
      <c r="BF23" s="32" t="s">
        <v>14</v>
      </c>
    </row>
    <row r="24" spans="1:59" s="147" customFormat="1" ht="15.75" thickBot="1">
      <c r="A24" s="410"/>
      <c r="B24" s="411"/>
      <c r="C24" s="146" t="s">
        <v>35</v>
      </c>
      <c r="D24" s="33" t="s">
        <v>35</v>
      </c>
      <c r="E24" s="33" t="s">
        <v>35</v>
      </c>
      <c r="F24" s="33" t="s">
        <v>35</v>
      </c>
      <c r="G24" s="33" t="s">
        <v>35</v>
      </c>
      <c r="H24" s="33" t="s">
        <v>35</v>
      </c>
      <c r="I24" s="33" t="s">
        <v>35</v>
      </c>
      <c r="J24" s="33" t="s">
        <v>35</v>
      </c>
      <c r="K24" s="33" t="s">
        <v>35</v>
      </c>
      <c r="L24" s="33" t="s">
        <v>35</v>
      </c>
      <c r="M24" s="33" t="s">
        <v>35</v>
      </c>
      <c r="N24" s="10" t="s">
        <v>35</v>
      </c>
      <c r="O24" s="33" t="s">
        <v>35</v>
      </c>
      <c r="P24" s="33" t="s">
        <v>35</v>
      </c>
      <c r="Q24" s="10" t="s">
        <v>35</v>
      </c>
      <c r="R24" s="33" t="s">
        <v>35</v>
      </c>
      <c r="S24" s="33" t="s">
        <v>35</v>
      </c>
      <c r="T24" s="33" t="s">
        <v>35</v>
      </c>
      <c r="U24" s="33" t="s">
        <v>35</v>
      </c>
      <c r="V24" s="10" t="s">
        <v>35</v>
      </c>
      <c r="W24" s="33" t="s">
        <v>35</v>
      </c>
      <c r="X24" s="33" t="s">
        <v>35</v>
      </c>
      <c r="Y24" s="10" t="s">
        <v>35</v>
      </c>
      <c r="Z24" s="33" t="s">
        <v>35</v>
      </c>
      <c r="AA24" s="33" t="s">
        <v>35</v>
      </c>
      <c r="AB24" s="33" t="s">
        <v>35</v>
      </c>
      <c r="AC24" s="33" t="s">
        <v>35</v>
      </c>
      <c r="AD24" s="33" t="s">
        <v>35</v>
      </c>
      <c r="AE24" s="33" t="s">
        <v>35</v>
      </c>
      <c r="AF24" s="33" t="s">
        <v>35</v>
      </c>
      <c r="AG24" s="10" t="s">
        <v>35</v>
      </c>
      <c r="AH24" s="33" t="s">
        <v>35</v>
      </c>
      <c r="AI24" s="33" t="s">
        <v>35</v>
      </c>
      <c r="AJ24" s="33" t="s">
        <v>35</v>
      </c>
      <c r="AK24" s="10" t="s">
        <v>35</v>
      </c>
      <c r="AL24" s="33" t="s">
        <v>35</v>
      </c>
      <c r="AM24" s="33" t="s">
        <v>35</v>
      </c>
      <c r="AN24" s="33" t="s">
        <v>35</v>
      </c>
      <c r="AO24" s="10" t="s">
        <v>35</v>
      </c>
      <c r="AP24" s="9" t="s">
        <v>35</v>
      </c>
      <c r="AQ24" s="33" t="s">
        <v>35</v>
      </c>
      <c r="AR24" s="33" t="s">
        <v>35</v>
      </c>
      <c r="AS24" s="10" t="s">
        <v>35</v>
      </c>
      <c r="AT24" s="337" t="s">
        <v>35</v>
      </c>
      <c r="AU24" s="338"/>
      <c r="AV24" s="339"/>
      <c r="AW24" s="33" t="s">
        <v>35</v>
      </c>
      <c r="AX24" s="33" t="s">
        <v>35</v>
      </c>
      <c r="AY24" s="10" t="s">
        <v>35</v>
      </c>
      <c r="AZ24" s="33" t="s">
        <v>35</v>
      </c>
      <c r="BA24" s="33" t="s">
        <v>35</v>
      </c>
      <c r="BB24" s="33" t="s">
        <v>35</v>
      </c>
      <c r="BC24" s="33" t="s">
        <v>35</v>
      </c>
      <c r="BD24" s="10" t="s">
        <v>35</v>
      </c>
      <c r="BE24" s="33" t="s">
        <v>35</v>
      </c>
      <c r="BF24" s="34" t="s">
        <v>35</v>
      </c>
    </row>
    <row r="25" spans="1:59" s="147" customFormat="1" ht="15.75" customHeight="1" thickTop="1">
      <c r="A25" s="209" t="s">
        <v>104</v>
      </c>
      <c r="B25" s="210" t="s">
        <v>106</v>
      </c>
      <c r="C25" s="211">
        <v>113</v>
      </c>
      <c r="D25" s="212">
        <v>236</v>
      </c>
      <c r="E25" s="212">
        <v>349</v>
      </c>
      <c r="F25" s="212">
        <v>131</v>
      </c>
      <c r="G25" s="212">
        <v>221</v>
      </c>
      <c r="H25" s="212">
        <v>352</v>
      </c>
      <c r="I25" s="212">
        <v>91</v>
      </c>
      <c r="J25" s="212">
        <v>260</v>
      </c>
      <c r="K25" s="212">
        <v>351</v>
      </c>
      <c r="L25" s="212">
        <v>48</v>
      </c>
      <c r="M25" s="212">
        <v>19</v>
      </c>
      <c r="N25" s="192">
        <v>285</v>
      </c>
      <c r="O25" s="213">
        <v>352</v>
      </c>
      <c r="P25" s="212">
        <v>72</v>
      </c>
      <c r="Q25" s="192">
        <v>181</v>
      </c>
      <c r="R25" s="212">
        <v>99</v>
      </c>
      <c r="S25" s="213">
        <v>352</v>
      </c>
      <c r="T25" s="212">
        <v>91</v>
      </c>
      <c r="U25" s="212">
        <v>78</v>
      </c>
      <c r="V25" s="192">
        <v>183</v>
      </c>
      <c r="W25" s="213">
        <v>352</v>
      </c>
      <c r="X25" s="212">
        <v>12</v>
      </c>
      <c r="Y25" s="192">
        <v>272</v>
      </c>
      <c r="Z25" s="212">
        <v>36</v>
      </c>
      <c r="AA25" s="212">
        <v>8</v>
      </c>
      <c r="AB25" s="212">
        <v>7</v>
      </c>
      <c r="AC25" s="212">
        <v>16</v>
      </c>
      <c r="AD25" s="212">
        <v>1</v>
      </c>
      <c r="AE25" s="212">
        <v>352</v>
      </c>
      <c r="AF25" s="212">
        <v>5</v>
      </c>
      <c r="AG25" s="192">
        <v>347</v>
      </c>
      <c r="AH25" s="212">
        <v>0</v>
      </c>
      <c r="AI25" s="213">
        <v>352</v>
      </c>
      <c r="AJ25" s="212">
        <v>21</v>
      </c>
      <c r="AK25" s="192">
        <v>113</v>
      </c>
      <c r="AL25" s="212">
        <v>218</v>
      </c>
      <c r="AM25" s="213">
        <v>352</v>
      </c>
      <c r="AN25" s="212">
        <v>6</v>
      </c>
      <c r="AO25" s="192">
        <v>333</v>
      </c>
      <c r="AP25" s="212">
        <v>13</v>
      </c>
      <c r="AQ25" s="213">
        <v>352</v>
      </c>
      <c r="AR25" s="212">
        <v>1</v>
      </c>
      <c r="AS25" s="192">
        <v>348</v>
      </c>
      <c r="AT25" s="523">
        <v>3</v>
      </c>
      <c r="AU25" s="524"/>
      <c r="AV25" s="525"/>
      <c r="AW25" s="212">
        <v>352</v>
      </c>
      <c r="AX25" s="212">
        <v>33</v>
      </c>
      <c r="AY25" s="192">
        <v>272</v>
      </c>
      <c r="AZ25" s="212">
        <v>46</v>
      </c>
      <c r="BA25" s="212">
        <v>1</v>
      </c>
      <c r="BB25" s="212">
        <v>352</v>
      </c>
      <c r="BC25" s="212">
        <v>81</v>
      </c>
      <c r="BD25" s="192">
        <v>55</v>
      </c>
      <c r="BE25" s="212">
        <v>216</v>
      </c>
      <c r="BF25" s="214">
        <v>352</v>
      </c>
    </row>
    <row r="26" spans="1:59" s="147" customFormat="1">
      <c r="A26" s="215"/>
      <c r="B26" s="216" t="s">
        <v>107</v>
      </c>
      <c r="C26" s="211">
        <v>49</v>
      </c>
      <c r="D26" s="212">
        <v>79</v>
      </c>
      <c r="E26" s="212">
        <v>128</v>
      </c>
      <c r="F26" s="212">
        <v>55</v>
      </c>
      <c r="G26" s="212">
        <v>73</v>
      </c>
      <c r="H26" s="212">
        <v>128</v>
      </c>
      <c r="I26" s="212">
        <v>32</v>
      </c>
      <c r="J26" s="212">
        <v>96</v>
      </c>
      <c r="K26" s="212">
        <v>128</v>
      </c>
      <c r="L26" s="212">
        <v>22</v>
      </c>
      <c r="M26" s="212">
        <v>3</v>
      </c>
      <c r="N26" s="192">
        <v>103</v>
      </c>
      <c r="O26" s="213">
        <v>128</v>
      </c>
      <c r="P26" s="212">
        <v>28</v>
      </c>
      <c r="Q26" s="192">
        <v>67</v>
      </c>
      <c r="R26" s="212">
        <v>33</v>
      </c>
      <c r="S26" s="213">
        <v>128</v>
      </c>
      <c r="T26" s="212">
        <v>31</v>
      </c>
      <c r="U26" s="212">
        <v>14</v>
      </c>
      <c r="V26" s="192">
        <v>83</v>
      </c>
      <c r="W26" s="213">
        <v>128</v>
      </c>
      <c r="X26" s="212">
        <v>3</v>
      </c>
      <c r="Y26" s="192">
        <v>92</v>
      </c>
      <c r="Z26" s="212">
        <v>19</v>
      </c>
      <c r="AA26" s="212">
        <v>9</v>
      </c>
      <c r="AB26" s="212">
        <v>3</v>
      </c>
      <c r="AC26" s="212">
        <v>2</v>
      </c>
      <c r="AD26" s="212">
        <v>0</v>
      </c>
      <c r="AE26" s="212">
        <v>128</v>
      </c>
      <c r="AF26" s="212">
        <v>3</v>
      </c>
      <c r="AG26" s="192">
        <v>125</v>
      </c>
      <c r="AH26" s="212">
        <v>0</v>
      </c>
      <c r="AI26" s="213">
        <v>128</v>
      </c>
      <c r="AJ26" s="212">
        <v>9</v>
      </c>
      <c r="AK26" s="192">
        <v>61</v>
      </c>
      <c r="AL26" s="212">
        <v>58</v>
      </c>
      <c r="AM26" s="213">
        <v>128</v>
      </c>
      <c r="AN26" s="212">
        <v>2</v>
      </c>
      <c r="AO26" s="192">
        <v>102</v>
      </c>
      <c r="AP26" s="212">
        <v>24</v>
      </c>
      <c r="AQ26" s="213">
        <v>128</v>
      </c>
      <c r="AR26" s="212">
        <v>0</v>
      </c>
      <c r="AS26" s="192">
        <v>125</v>
      </c>
      <c r="AT26" s="523">
        <v>3</v>
      </c>
      <c r="AU26" s="524"/>
      <c r="AV26" s="525"/>
      <c r="AW26" s="212">
        <v>128</v>
      </c>
      <c r="AX26" s="212">
        <v>6</v>
      </c>
      <c r="AY26" s="192">
        <v>97</v>
      </c>
      <c r="AZ26" s="212">
        <v>25</v>
      </c>
      <c r="BA26" s="212">
        <v>0</v>
      </c>
      <c r="BB26" s="212">
        <v>128</v>
      </c>
      <c r="BC26" s="212">
        <v>41</v>
      </c>
      <c r="BD26" s="192">
        <v>15</v>
      </c>
      <c r="BE26" s="212">
        <v>72</v>
      </c>
      <c r="BF26" s="214">
        <v>128</v>
      </c>
    </row>
    <row r="27" spans="1:59" s="147" customFormat="1">
      <c r="A27" s="215"/>
      <c r="B27" s="216" t="s">
        <v>108</v>
      </c>
      <c r="C27" s="211">
        <v>86</v>
      </c>
      <c r="D27" s="212">
        <v>89</v>
      </c>
      <c r="E27" s="212">
        <v>175</v>
      </c>
      <c r="F27" s="212">
        <v>83</v>
      </c>
      <c r="G27" s="212">
        <v>93</v>
      </c>
      <c r="H27" s="212">
        <v>176</v>
      </c>
      <c r="I27" s="212">
        <v>53</v>
      </c>
      <c r="J27" s="212">
        <v>122</v>
      </c>
      <c r="K27" s="212">
        <v>175</v>
      </c>
      <c r="L27" s="212">
        <v>14</v>
      </c>
      <c r="M27" s="212">
        <v>15</v>
      </c>
      <c r="N27" s="199">
        <v>148</v>
      </c>
      <c r="O27" s="213">
        <v>177</v>
      </c>
      <c r="P27" s="212">
        <v>37</v>
      </c>
      <c r="Q27" s="199">
        <v>99</v>
      </c>
      <c r="R27" s="212">
        <v>41</v>
      </c>
      <c r="S27" s="213">
        <v>177</v>
      </c>
      <c r="T27" s="212">
        <v>26</v>
      </c>
      <c r="U27" s="212">
        <v>56</v>
      </c>
      <c r="V27" s="199">
        <v>95</v>
      </c>
      <c r="W27" s="213">
        <v>177</v>
      </c>
      <c r="X27" s="212">
        <v>4</v>
      </c>
      <c r="Y27" s="199">
        <v>134</v>
      </c>
      <c r="Z27" s="212">
        <v>26</v>
      </c>
      <c r="AA27" s="212">
        <v>3</v>
      </c>
      <c r="AB27" s="212">
        <v>3</v>
      </c>
      <c r="AC27" s="212">
        <v>3</v>
      </c>
      <c r="AD27" s="212">
        <v>4</v>
      </c>
      <c r="AE27" s="212">
        <v>177</v>
      </c>
      <c r="AF27" s="212">
        <v>4</v>
      </c>
      <c r="AG27" s="199">
        <v>172</v>
      </c>
      <c r="AH27" s="212">
        <v>1</v>
      </c>
      <c r="AI27" s="213">
        <v>177</v>
      </c>
      <c r="AJ27" s="212">
        <v>6</v>
      </c>
      <c r="AK27" s="199">
        <v>77</v>
      </c>
      <c r="AL27" s="212">
        <v>94</v>
      </c>
      <c r="AM27" s="213">
        <v>177</v>
      </c>
      <c r="AN27" s="212">
        <v>6</v>
      </c>
      <c r="AO27" s="199">
        <v>152</v>
      </c>
      <c r="AP27" s="212">
        <v>19</v>
      </c>
      <c r="AQ27" s="213">
        <v>177</v>
      </c>
      <c r="AR27" s="212">
        <v>1</v>
      </c>
      <c r="AS27" s="199">
        <v>173</v>
      </c>
      <c r="AT27" s="523">
        <v>3</v>
      </c>
      <c r="AU27" s="524"/>
      <c r="AV27" s="525"/>
      <c r="AW27" s="212">
        <v>177</v>
      </c>
      <c r="AX27" s="212">
        <v>9</v>
      </c>
      <c r="AY27" s="199">
        <v>147</v>
      </c>
      <c r="AZ27" s="212">
        <v>18</v>
      </c>
      <c r="BA27" s="212">
        <v>3</v>
      </c>
      <c r="BB27" s="212">
        <v>177</v>
      </c>
      <c r="BC27" s="212">
        <v>29</v>
      </c>
      <c r="BD27" s="199">
        <v>61</v>
      </c>
      <c r="BE27" s="212">
        <v>87</v>
      </c>
      <c r="BF27" s="214">
        <v>177</v>
      </c>
    </row>
    <row r="28" spans="1:59" s="147" customFormat="1" ht="15.75" thickBot="1">
      <c r="A28" s="217"/>
      <c r="B28" s="201" t="s">
        <v>14</v>
      </c>
      <c r="C28" s="218">
        <v>248</v>
      </c>
      <c r="D28" s="219">
        <v>404</v>
      </c>
      <c r="E28" s="219">
        <v>652</v>
      </c>
      <c r="F28" s="219">
        <v>269</v>
      </c>
      <c r="G28" s="219">
        <v>387</v>
      </c>
      <c r="H28" s="219">
        <v>656</v>
      </c>
      <c r="I28" s="219">
        <v>176</v>
      </c>
      <c r="J28" s="219">
        <v>478</v>
      </c>
      <c r="K28" s="219">
        <v>654</v>
      </c>
      <c r="L28" s="219">
        <v>84</v>
      </c>
      <c r="M28" s="219">
        <v>37</v>
      </c>
      <c r="N28" s="205">
        <v>536</v>
      </c>
      <c r="O28" s="219">
        <v>657</v>
      </c>
      <c r="P28" s="219">
        <v>137</v>
      </c>
      <c r="Q28" s="205">
        <v>347</v>
      </c>
      <c r="R28" s="219">
        <v>173</v>
      </c>
      <c r="S28" s="219">
        <v>657</v>
      </c>
      <c r="T28" s="219">
        <v>148</v>
      </c>
      <c r="U28" s="219">
        <v>148</v>
      </c>
      <c r="V28" s="205">
        <v>361</v>
      </c>
      <c r="W28" s="219">
        <v>657</v>
      </c>
      <c r="X28" s="219">
        <v>19</v>
      </c>
      <c r="Y28" s="205">
        <v>498</v>
      </c>
      <c r="Z28" s="219">
        <v>81</v>
      </c>
      <c r="AA28" s="219">
        <v>20</v>
      </c>
      <c r="AB28" s="219">
        <v>13</v>
      </c>
      <c r="AC28" s="219">
        <v>21</v>
      </c>
      <c r="AD28" s="219">
        <v>5</v>
      </c>
      <c r="AE28" s="219">
        <v>657</v>
      </c>
      <c r="AF28" s="219">
        <v>12</v>
      </c>
      <c r="AG28" s="205">
        <v>644</v>
      </c>
      <c r="AH28" s="219">
        <v>1</v>
      </c>
      <c r="AI28" s="219">
        <v>657</v>
      </c>
      <c r="AJ28" s="219">
        <v>36</v>
      </c>
      <c r="AK28" s="205">
        <v>251</v>
      </c>
      <c r="AL28" s="219">
        <v>370</v>
      </c>
      <c r="AM28" s="219">
        <v>657</v>
      </c>
      <c r="AN28" s="219">
        <v>14</v>
      </c>
      <c r="AO28" s="205">
        <v>587</v>
      </c>
      <c r="AP28" s="219">
        <v>56</v>
      </c>
      <c r="AQ28" s="219">
        <v>657</v>
      </c>
      <c r="AR28" s="219">
        <v>2</v>
      </c>
      <c r="AS28" s="205">
        <v>646</v>
      </c>
      <c r="AT28" s="538">
        <v>9</v>
      </c>
      <c r="AU28" s="539"/>
      <c r="AV28" s="540"/>
      <c r="AW28" s="219">
        <v>657</v>
      </c>
      <c r="AX28" s="219">
        <v>48</v>
      </c>
      <c r="AY28" s="205">
        <v>516</v>
      </c>
      <c r="AZ28" s="219">
        <v>89</v>
      </c>
      <c r="BA28" s="219">
        <v>4</v>
      </c>
      <c r="BB28" s="219">
        <v>657</v>
      </c>
      <c r="BC28" s="219">
        <v>151</v>
      </c>
      <c r="BD28" s="205">
        <v>131</v>
      </c>
      <c r="BE28" s="219">
        <v>375</v>
      </c>
      <c r="BF28" s="220">
        <v>657</v>
      </c>
    </row>
    <row r="29" spans="1:59" s="150" customFormat="1" ht="15.75" thickTop="1">
      <c r="A29" s="221"/>
      <c r="B29" s="222"/>
      <c r="C29" s="224"/>
      <c r="D29" s="224"/>
      <c r="E29" s="224"/>
      <c r="F29" s="224"/>
      <c r="G29" s="224"/>
      <c r="H29" s="224"/>
      <c r="I29" s="224"/>
      <c r="J29" s="224"/>
      <c r="K29" s="224"/>
      <c r="L29" s="224"/>
      <c r="M29" s="224"/>
      <c r="N29" s="225"/>
      <c r="O29" s="224"/>
      <c r="P29" s="224"/>
      <c r="Q29" s="225"/>
      <c r="R29" s="224"/>
      <c r="S29" s="224"/>
      <c r="T29" s="224"/>
      <c r="U29" s="224"/>
      <c r="V29" s="225"/>
      <c r="W29" s="224"/>
      <c r="X29" s="224"/>
      <c r="Y29" s="225"/>
      <c r="Z29" s="224"/>
      <c r="AA29" s="224"/>
      <c r="AB29" s="224"/>
      <c r="AC29" s="224"/>
      <c r="AD29" s="224"/>
      <c r="AE29" s="224"/>
      <c r="AF29" s="224"/>
      <c r="AG29" s="225"/>
      <c r="AH29" s="224"/>
      <c r="AI29" s="224"/>
      <c r="AJ29" s="224"/>
      <c r="AK29" s="225"/>
      <c r="AL29" s="224"/>
      <c r="AM29" s="224"/>
      <c r="AN29" s="224"/>
      <c r="AO29" s="225"/>
      <c r="AP29" s="224"/>
      <c r="AQ29" s="224"/>
      <c r="AR29" s="224"/>
      <c r="AS29" s="225"/>
      <c r="AT29" s="226"/>
      <c r="AU29" s="226"/>
      <c r="AV29" s="226"/>
      <c r="AW29" s="224"/>
      <c r="AX29" s="224"/>
      <c r="AY29" s="225"/>
      <c r="AZ29" s="224"/>
      <c r="BA29" s="224"/>
      <c r="BB29" s="224"/>
      <c r="BC29" s="224"/>
      <c r="BD29" s="225"/>
      <c r="BE29" s="224"/>
      <c r="BF29" s="224"/>
    </row>
    <row r="30" spans="1:59" s="150" customFormat="1">
      <c r="A30" s="335" t="s">
        <v>67</v>
      </c>
      <c r="B30" s="335"/>
      <c r="C30" s="66" t="s">
        <v>81</v>
      </c>
      <c r="D30" s="224"/>
      <c r="E30" s="224"/>
      <c r="F30" s="224"/>
      <c r="G30" s="224"/>
      <c r="H30" s="224"/>
      <c r="I30" s="224"/>
      <c r="J30" s="224"/>
      <c r="K30" s="224"/>
      <c r="L30" s="224"/>
      <c r="M30" s="224"/>
      <c r="N30" s="225"/>
      <c r="O30" s="224"/>
      <c r="P30" s="224"/>
      <c r="Q30" s="225"/>
      <c r="R30" s="224"/>
      <c r="S30" s="224"/>
      <c r="T30" s="224"/>
      <c r="U30" s="224"/>
      <c r="V30" s="225"/>
      <c r="W30" s="224"/>
      <c r="X30" s="224"/>
      <c r="Y30" s="225"/>
      <c r="Z30" s="224"/>
      <c r="AA30" s="224"/>
      <c r="AB30" s="224"/>
      <c r="AC30" s="224"/>
      <c r="AD30" s="224"/>
      <c r="AE30" s="224"/>
      <c r="AF30" s="224"/>
      <c r="AG30" s="225"/>
      <c r="AH30" s="224"/>
      <c r="AI30" s="224"/>
      <c r="AJ30" s="224"/>
      <c r="AK30" s="225"/>
      <c r="AL30" s="224"/>
      <c r="AM30" s="224"/>
      <c r="AN30" s="224"/>
      <c r="AO30" s="225"/>
      <c r="AP30" s="224"/>
      <c r="AQ30" s="224"/>
      <c r="AR30" s="224"/>
      <c r="AS30" s="225"/>
      <c r="AT30" s="226"/>
      <c r="AU30" s="226"/>
      <c r="AV30" s="226"/>
      <c r="AW30" s="224"/>
      <c r="AX30" s="224"/>
      <c r="AY30" s="225"/>
      <c r="AZ30" s="224"/>
      <c r="BA30" s="224"/>
      <c r="BB30" s="224"/>
      <c r="BC30" s="224"/>
      <c r="BD30" s="225"/>
      <c r="BE30" s="224"/>
      <c r="BF30" s="224"/>
    </row>
    <row r="31" spans="1:59" s="150" customFormat="1">
      <c r="A31" s="238"/>
      <c r="B31" s="248" t="s">
        <v>106</v>
      </c>
      <c r="C31" s="56">
        <f>E25*C$28/$E$28</f>
        <v>132.74846625766872</v>
      </c>
      <c r="D31" s="56">
        <f>E25*D$28/$E$28</f>
        <v>216.25153374233128</v>
      </c>
      <c r="E31" s="135"/>
      <c r="F31" s="56">
        <f>H25*F$28/$H$28</f>
        <v>144.34146341463415</v>
      </c>
      <c r="G31" s="56">
        <f>H25*G$28/$H$28</f>
        <v>207.65853658536585</v>
      </c>
      <c r="H31" s="135"/>
      <c r="I31" s="56">
        <f>K25*I$28/$K$28</f>
        <v>94.458715596330279</v>
      </c>
      <c r="J31" s="56">
        <f>K25*J$28/$K$28</f>
        <v>256.54128440366975</v>
      </c>
      <c r="K31" s="135"/>
      <c r="L31" s="56">
        <f>O25*L$28/$O$28</f>
        <v>45.00456621004566</v>
      </c>
      <c r="M31" s="56">
        <f>O25*M$28/$O$28</f>
        <v>19.823439878234399</v>
      </c>
      <c r="N31" s="56">
        <f>O25*N$28/$O$28</f>
        <v>287.17199391171994</v>
      </c>
      <c r="O31" s="135"/>
      <c r="P31" s="56">
        <f>S25*P$28/$O$28</f>
        <v>73.400304414003045</v>
      </c>
      <c r="Q31" s="56">
        <f>S25*Q$28/$O$28</f>
        <v>185.91171993911721</v>
      </c>
      <c r="R31" s="56">
        <f>S25*R$28/$O$28</f>
        <v>92.68797564687975</v>
      </c>
      <c r="S31" s="135"/>
      <c r="T31" s="56">
        <f>W25*T$28/$O$28</f>
        <v>79.293759512937598</v>
      </c>
      <c r="U31" s="56">
        <f>W25*U$28/$O$28</f>
        <v>79.293759512937598</v>
      </c>
      <c r="V31" s="56">
        <f>W25*V$28/$O$28</f>
        <v>193.4124809741248</v>
      </c>
      <c r="W31" s="135"/>
      <c r="X31" s="56">
        <f>AE25*X$28/$AE$28</f>
        <v>10.179604261796042</v>
      </c>
      <c r="Y31" s="56">
        <f>AE25*Y$28/$AE$28</f>
        <v>266.81278538812785</v>
      </c>
      <c r="Z31" s="56">
        <f>AE25*Z$28/$AE$28</f>
        <v>43.397260273972606</v>
      </c>
      <c r="AA31" s="56">
        <f>AE25*AA$28/$AE$28</f>
        <v>10.715372907153728</v>
      </c>
      <c r="AB31" s="56">
        <f>AE25*AB$28/$AE$28</f>
        <v>6.9649923896499235</v>
      </c>
      <c r="AC31" s="56">
        <f>AE25*AC$28/$AE$28</f>
        <v>11.251141552511415</v>
      </c>
      <c r="AD31" s="56">
        <f>AE25*AD$28/$AE$28</f>
        <v>2.6788432267884321</v>
      </c>
      <c r="AE31" s="135"/>
      <c r="AF31" s="56">
        <f>AI25*AF$28/$O$28</f>
        <v>6.4292237442922371</v>
      </c>
      <c r="AG31" s="56">
        <f>AI25*AG$28/$O$28</f>
        <v>345.03500761035008</v>
      </c>
      <c r="AH31" s="56">
        <f>AI25*AH$28/$O$28</f>
        <v>0.53576864535768642</v>
      </c>
      <c r="AI31" s="135"/>
      <c r="AJ31" s="56">
        <f>AM25*AJ$28/$O$28</f>
        <v>19.287671232876711</v>
      </c>
      <c r="AK31" s="56">
        <f>AM25*AK$28/$O$28</f>
        <v>134.47792998477931</v>
      </c>
      <c r="AL31" s="56">
        <f>AM25*AL$28/$O$28</f>
        <v>198.23439878234399</v>
      </c>
      <c r="AM31" s="135"/>
      <c r="AN31" s="56">
        <f>AQ25*AN$28/$O$28</f>
        <v>7.5007610350076099</v>
      </c>
      <c r="AO31" s="56">
        <f>AQ25*AO$28/$O$28</f>
        <v>314.49619482496195</v>
      </c>
      <c r="AP31" s="56">
        <f>AQ25*AP$28/$O$28</f>
        <v>30.00304414003044</v>
      </c>
      <c r="AQ31" s="135"/>
      <c r="AR31" s="56">
        <f>AW25*AR$28/$O$28</f>
        <v>1.0715372907153728</v>
      </c>
      <c r="AS31" s="56">
        <f>AW25*AS$28/$O$28</f>
        <v>346.10654490106543</v>
      </c>
      <c r="AT31" s="469">
        <f>AW25*AT$28/$AW$28</f>
        <v>4.8219178082191778</v>
      </c>
      <c r="AU31" s="469"/>
      <c r="AV31" s="469"/>
      <c r="AW31" s="135"/>
      <c r="AX31" s="56">
        <f>BB25*AX$28/$O$28</f>
        <v>25.716894977168948</v>
      </c>
      <c r="AY31" s="56">
        <f>BB25*AY$28/$O$28</f>
        <v>276.45662100456622</v>
      </c>
      <c r="AZ31" s="56">
        <f>BB25*AZ$28/$O$28</f>
        <v>47.683409436834097</v>
      </c>
      <c r="BA31" s="56">
        <f>BB25*BA$28/$O$28</f>
        <v>2.1430745814307457</v>
      </c>
      <c r="BB31" s="135"/>
      <c r="BC31" s="56">
        <f>BF25*BC$28/$O$28</f>
        <v>80.901065449010659</v>
      </c>
      <c r="BD31" s="56">
        <f>BF25*BD$28/$O$28</f>
        <v>70.185692541856923</v>
      </c>
      <c r="BE31" s="56">
        <f>BF25*BE$28/$O$28</f>
        <v>200.91324200913243</v>
      </c>
      <c r="BF31" s="135"/>
    </row>
    <row r="32" spans="1:59" s="150" customFormat="1">
      <c r="A32" s="238"/>
      <c r="B32" s="248" t="s">
        <v>107</v>
      </c>
      <c r="C32" s="56">
        <f t="shared" ref="C32:C33" si="43">E26*C$28/$E$28</f>
        <v>48.687116564417181</v>
      </c>
      <c r="D32" s="56">
        <f t="shared" ref="D32:D33" si="44">E26*D$28/$E$28</f>
        <v>79.312883435582819</v>
      </c>
      <c r="E32" s="135"/>
      <c r="F32" s="56">
        <f t="shared" ref="F32:F33" si="45">H26*F$28/$H$28</f>
        <v>52.487804878048777</v>
      </c>
      <c r="G32" s="56">
        <f t="shared" ref="G32:G33" si="46">H26*G$28/$H$28</f>
        <v>75.512195121951223</v>
      </c>
      <c r="H32" s="135"/>
      <c r="I32" s="56">
        <f t="shared" ref="I32:I33" si="47">K26*I$28/$K$28</f>
        <v>34.446483180428132</v>
      </c>
      <c r="J32" s="56">
        <f t="shared" ref="J32:J33" si="48">K26*J$28/$K$28</f>
        <v>93.553516819571868</v>
      </c>
      <c r="K32" s="135"/>
      <c r="L32" s="56">
        <f t="shared" ref="L32:L33" si="49">O26*L$28/$O$28</f>
        <v>16.365296803652967</v>
      </c>
      <c r="M32" s="56">
        <f t="shared" ref="M32:M33" si="50">O26*M$28/$O$28</f>
        <v>7.2085235920852355</v>
      </c>
      <c r="N32" s="56">
        <f t="shared" ref="N32:N33" si="51">O26*N$28/$O$28</f>
        <v>104.42617960426179</v>
      </c>
      <c r="O32" s="135"/>
      <c r="P32" s="56">
        <f t="shared" ref="P32:P33" si="52">S26*P$28/$O$28</f>
        <v>26.691019786910196</v>
      </c>
      <c r="Q32" s="56">
        <f t="shared" ref="Q32:Q33" si="53">S26*Q$28/$O$28</f>
        <v>67.604261796042621</v>
      </c>
      <c r="R32" s="56">
        <f t="shared" ref="R32:R33" si="54">S26*R$28/$O$28</f>
        <v>33.704718417047182</v>
      </c>
      <c r="S32" s="135"/>
      <c r="T32" s="56">
        <f t="shared" ref="T32:T33" si="55">W26*T$28/$O$28</f>
        <v>28.834094368340942</v>
      </c>
      <c r="U32" s="56">
        <f t="shared" ref="U32:U33" si="56">W26*U$28/$O$28</f>
        <v>28.834094368340942</v>
      </c>
      <c r="V32" s="56">
        <f t="shared" ref="V32:V33" si="57">W26*V$28/$O$28</f>
        <v>70.331811263318116</v>
      </c>
      <c r="W32" s="135"/>
      <c r="X32" s="56">
        <f t="shared" ref="X32:X33" si="58">AE26*X$28/$AE$28</f>
        <v>3.7016742770167426</v>
      </c>
      <c r="Y32" s="56">
        <f t="shared" ref="Y32:Y33" si="59">AE26*Y$28/$AE$28</f>
        <v>97.022831050228305</v>
      </c>
      <c r="Z32" s="56">
        <f t="shared" ref="Z32:Z33" si="60">AE26*Z$28/$AE$28</f>
        <v>15.780821917808218</v>
      </c>
      <c r="AA32" s="56">
        <f t="shared" ref="AA32:AA33" si="61">AE26*AA$28/$AE$28</f>
        <v>3.8964992389649922</v>
      </c>
      <c r="AB32" s="56">
        <f t="shared" ref="AB32:AB33" si="62">AE26*AB$28/$AE$28</f>
        <v>2.5327245053272449</v>
      </c>
      <c r="AC32" s="56">
        <f t="shared" ref="AC32:AC33" si="63">AE26*AC$28/$AE$28</f>
        <v>4.0913242009132418</v>
      </c>
      <c r="AD32" s="56">
        <f t="shared" ref="AD32:AD33" si="64">AE26*AD$28/$AE$28</f>
        <v>0.97412480974124804</v>
      </c>
      <c r="AE32" s="135"/>
      <c r="AF32" s="56">
        <f t="shared" ref="AF32:AF33" si="65">AI26*AF$28/$O$28</f>
        <v>2.3378995433789953</v>
      </c>
      <c r="AG32" s="56">
        <f t="shared" ref="AG32:AG33" si="66">AI26*AG$28/$O$28</f>
        <v>125.46727549467275</v>
      </c>
      <c r="AH32" s="56">
        <f t="shared" ref="AH32:AH33" si="67">AI26*AH$28/$O$28</f>
        <v>0.19482496194824961</v>
      </c>
      <c r="AI32" s="135"/>
      <c r="AJ32" s="56">
        <f t="shared" ref="AJ32:AJ33" si="68">AM26*AJ$28/$O$28</f>
        <v>7.0136986301369859</v>
      </c>
      <c r="AK32" s="56">
        <f t="shared" ref="AK32:AK33" si="69">AM26*AK$28/$O$28</f>
        <v>48.901065449010652</v>
      </c>
      <c r="AL32" s="56">
        <f t="shared" ref="AL32:AL33" si="70">AM26*AL$28/$O$28</f>
        <v>72.085235920852355</v>
      </c>
      <c r="AM32" s="135"/>
      <c r="AN32" s="56">
        <f t="shared" ref="AN32:AN33" si="71">AQ26*AN$28/$O$28</f>
        <v>2.7275494672754945</v>
      </c>
      <c r="AO32" s="56">
        <f t="shared" ref="AO32:AO33" si="72">AQ26*AO$28/$O$28</f>
        <v>114.36225266362253</v>
      </c>
      <c r="AP32" s="56">
        <f t="shared" ref="AP32:AP33" si="73">AQ26*AP$28/$O$28</f>
        <v>10.910197869101978</v>
      </c>
      <c r="AQ32" s="135"/>
      <c r="AR32" s="56">
        <f t="shared" ref="AR32:AR33" si="74">AW26*AR$28/$O$28</f>
        <v>0.38964992389649922</v>
      </c>
      <c r="AS32" s="56">
        <f t="shared" ref="AS32:AS33" si="75">AW26*AS$28/$O$28</f>
        <v>125.85692541856925</v>
      </c>
      <c r="AT32" s="469">
        <f t="shared" ref="AT32:AT33" si="76">AW26*AT$28/$AW$28</f>
        <v>1.7534246575342465</v>
      </c>
      <c r="AU32" s="469"/>
      <c r="AV32" s="469"/>
      <c r="AW32" s="135"/>
      <c r="AX32" s="56">
        <f t="shared" ref="AX32:AX33" si="77">BB26*AX$28/$O$28</f>
        <v>9.3515981735159812</v>
      </c>
      <c r="AY32" s="56">
        <f t="shared" ref="AY32:AY33" si="78">BB26*AY$28/$O$28</f>
        <v>100.5296803652968</v>
      </c>
      <c r="AZ32" s="56">
        <f t="shared" ref="AZ32:AZ33" si="79">BB26*AZ$28/$O$28</f>
        <v>17.339421613394215</v>
      </c>
      <c r="BA32" s="56">
        <f t="shared" ref="BA32:BA33" si="80">BB26*BA$28/$O$28</f>
        <v>0.77929984779299843</v>
      </c>
      <c r="BB32" s="135"/>
      <c r="BC32" s="56">
        <f t="shared" ref="BC32:BC33" si="81">BF26*BC$28/$O$28</f>
        <v>29.418569254185691</v>
      </c>
      <c r="BD32" s="56">
        <f t="shared" ref="BD32:BD33" si="82">BF26*BD$28/$O$28</f>
        <v>25.522070015220699</v>
      </c>
      <c r="BE32" s="56">
        <f t="shared" ref="BE32:BE33" si="83">BF26*BE$28/$O$28</f>
        <v>73.05936073059361</v>
      </c>
      <c r="BF32" s="135"/>
    </row>
    <row r="33" spans="1:58" s="150" customFormat="1">
      <c r="A33" s="238"/>
      <c r="B33" s="248" t="s">
        <v>108</v>
      </c>
      <c r="C33" s="56">
        <f t="shared" si="43"/>
        <v>66.564417177914109</v>
      </c>
      <c r="D33" s="56">
        <f t="shared" si="44"/>
        <v>108.43558282208589</v>
      </c>
      <c r="E33" s="135"/>
      <c r="F33" s="56">
        <f t="shared" si="45"/>
        <v>72.170731707317074</v>
      </c>
      <c r="G33" s="56">
        <f t="shared" si="46"/>
        <v>103.82926829268293</v>
      </c>
      <c r="H33" s="135"/>
      <c r="I33" s="56">
        <f t="shared" si="47"/>
        <v>47.094801223241589</v>
      </c>
      <c r="J33" s="56">
        <f t="shared" si="48"/>
        <v>127.90519877675841</v>
      </c>
      <c r="K33" s="135"/>
      <c r="L33" s="56">
        <f t="shared" si="49"/>
        <v>22.63013698630137</v>
      </c>
      <c r="M33" s="56">
        <f t="shared" si="50"/>
        <v>9.968036529680365</v>
      </c>
      <c r="N33" s="56">
        <f t="shared" si="51"/>
        <v>144.40182648401827</v>
      </c>
      <c r="O33" s="135"/>
      <c r="P33" s="56">
        <f t="shared" si="52"/>
        <v>36.908675799086758</v>
      </c>
      <c r="Q33" s="56">
        <f t="shared" si="53"/>
        <v>93.484018264840188</v>
      </c>
      <c r="R33" s="56">
        <f t="shared" si="54"/>
        <v>46.607305936073061</v>
      </c>
      <c r="S33" s="135"/>
      <c r="T33" s="56">
        <f t="shared" si="55"/>
        <v>39.87214611872146</v>
      </c>
      <c r="U33" s="56">
        <f t="shared" si="56"/>
        <v>39.87214611872146</v>
      </c>
      <c r="V33" s="56">
        <f t="shared" si="57"/>
        <v>97.25570776255708</v>
      </c>
      <c r="W33" s="135"/>
      <c r="X33" s="56">
        <f t="shared" si="58"/>
        <v>5.1187214611872145</v>
      </c>
      <c r="Y33" s="56">
        <f t="shared" si="59"/>
        <v>134.16438356164383</v>
      </c>
      <c r="Z33" s="56">
        <f t="shared" si="60"/>
        <v>21.82191780821918</v>
      </c>
      <c r="AA33" s="56">
        <f t="shared" si="61"/>
        <v>5.3881278538812785</v>
      </c>
      <c r="AB33" s="56">
        <f t="shared" si="62"/>
        <v>3.5022831050228311</v>
      </c>
      <c r="AC33" s="56">
        <f t="shared" si="63"/>
        <v>5.6575342465753424</v>
      </c>
      <c r="AD33" s="56">
        <f t="shared" si="64"/>
        <v>1.3470319634703196</v>
      </c>
      <c r="AE33" s="135"/>
      <c r="AF33" s="56">
        <f t="shared" si="65"/>
        <v>3.2328767123287672</v>
      </c>
      <c r="AG33" s="56">
        <f t="shared" si="66"/>
        <v>173.49771689497717</v>
      </c>
      <c r="AH33" s="56">
        <f t="shared" si="67"/>
        <v>0.26940639269406391</v>
      </c>
      <c r="AI33" s="135"/>
      <c r="AJ33" s="56">
        <f t="shared" si="68"/>
        <v>9.6986301369863011</v>
      </c>
      <c r="AK33" s="56">
        <f t="shared" si="69"/>
        <v>67.621004566210047</v>
      </c>
      <c r="AL33" s="56">
        <f t="shared" si="70"/>
        <v>99.680365296803657</v>
      </c>
      <c r="AM33" s="135"/>
      <c r="AN33" s="56">
        <f t="shared" si="71"/>
        <v>3.7716894977168951</v>
      </c>
      <c r="AO33" s="56">
        <f t="shared" si="72"/>
        <v>158.14155251141551</v>
      </c>
      <c r="AP33" s="56">
        <f t="shared" si="73"/>
        <v>15.08675799086758</v>
      </c>
      <c r="AQ33" s="135"/>
      <c r="AR33" s="56">
        <f t="shared" si="74"/>
        <v>0.53881278538812782</v>
      </c>
      <c r="AS33" s="56">
        <f t="shared" si="75"/>
        <v>174.03652968036531</v>
      </c>
      <c r="AT33" s="469">
        <f t="shared" si="76"/>
        <v>2.4246575342465753</v>
      </c>
      <c r="AU33" s="469"/>
      <c r="AV33" s="469"/>
      <c r="AW33" s="135"/>
      <c r="AX33" s="56">
        <f t="shared" si="77"/>
        <v>12.931506849315069</v>
      </c>
      <c r="AY33" s="56">
        <f t="shared" si="78"/>
        <v>139.01369863013699</v>
      </c>
      <c r="AZ33" s="56">
        <f t="shared" si="79"/>
        <v>23.977168949771688</v>
      </c>
      <c r="BA33" s="56">
        <f t="shared" si="80"/>
        <v>1.0776255707762556</v>
      </c>
      <c r="BB33" s="135"/>
      <c r="BC33" s="56">
        <f t="shared" si="81"/>
        <v>40.68036529680365</v>
      </c>
      <c r="BD33" s="56">
        <f t="shared" si="82"/>
        <v>35.292237442922378</v>
      </c>
      <c r="BE33" s="56">
        <f t="shared" si="83"/>
        <v>101.02739726027397</v>
      </c>
      <c r="BF33" s="135"/>
    </row>
    <row r="34" spans="1:58" s="150" customFormat="1">
      <c r="A34" s="157"/>
      <c r="B34" s="241"/>
      <c r="C34" s="208"/>
      <c r="D34" s="139"/>
      <c r="E34" s="140"/>
      <c r="F34" s="139"/>
      <c r="G34" s="139"/>
      <c r="H34" s="140"/>
      <c r="I34" s="139"/>
      <c r="J34" s="139"/>
      <c r="K34" s="140"/>
      <c r="L34" s="140"/>
      <c r="M34" s="140"/>
      <c r="N34" s="141"/>
      <c r="O34" s="140"/>
      <c r="P34" s="140"/>
      <c r="Q34" s="141"/>
      <c r="R34" s="140"/>
      <c r="S34" s="140"/>
      <c r="T34" s="140"/>
      <c r="U34" s="140"/>
      <c r="V34" s="141"/>
      <c r="W34" s="140"/>
      <c r="X34" s="140"/>
      <c r="Y34" s="141"/>
      <c r="Z34" s="140"/>
      <c r="AA34" s="140"/>
      <c r="AB34" s="140"/>
      <c r="AC34" s="140"/>
      <c r="AD34" s="140"/>
      <c r="AE34" s="140"/>
      <c r="AF34" s="140"/>
      <c r="AG34" s="141"/>
      <c r="AH34" s="140"/>
      <c r="AI34" s="140"/>
      <c r="AJ34" s="140"/>
      <c r="AK34" s="141"/>
      <c r="AL34" s="140"/>
      <c r="AM34" s="140"/>
      <c r="AN34" s="140"/>
      <c r="AO34" s="141"/>
      <c r="AP34" s="140"/>
      <c r="AQ34" s="140"/>
      <c r="AR34" s="140"/>
      <c r="AS34" s="141"/>
      <c r="AT34" s="140"/>
      <c r="AU34" s="140"/>
      <c r="AV34" s="140"/>
      <c r="AW34" s="140"/>
      <c r="AX34" s="140"/>
      <c r="AY34" s="141"/>
      <c r="AZ34" s="140"/>
      <c r="BA34" s="140"/>
      <c r="BB34" s="140"/>
      <c r="BC34" s="140"/>
      <c r="BD34" s="141"/>
      <c r="BE34" s="140"/>
      <c r="BF34" s="140"/>
    </row>
    <row r="35" spans="1:58" s="256" customFormat="1">
      <c r="A35" s="249" t="s">
        <v>75</v>
      </c>
      <c r="B35" s="250">
        <f>CHITEST(C25:D27,C31:D33)</f>
        <v>9.571968721488295E-4</v>
      </c>
      <c r="C35" s="251"/>
      <c r="D35" s="262"/>
      <c r="E35" s="143">
        <f>CHITEST(F25:G27,F31:G33)</f>
        <v>8.0116908075841015E-2</v>
      </c>
      <c r="F35" s="253"/>
      <c r="G35" s="253"/>
      <c r="H35" s="143">
        <f>CHITEST(I25:J27,I31:J33)</f>
        <v>0.49063890065476068</v>
      </c>
      <c r="I35" s="253"/>
      <c r="J35" s="253"/>
      <c r="K35" s="254">
        <f>CHITEST(L25:N27,L31:N33)</f>
        <v>3.1611505687382579E-2</v>
      </c>
      <c r="L35" s="253"/>
      <c r="M35" s="253"/>
      <c r="N35" s="255"/>
      <c r="O35" s="254">
        <f>CHITEST(P25:R27,P31:R33)</f>
        <v>0.79598491921702863</v>
      </c>
      <c r="P35" s="253"/>
      <c r="Q35" s="255"/>
      <c r="R35" s="253"/>
      <c r="S35" s="254">
        <f>CHITEST(T25:V27,T31:V33)</f>
        <v>8.8075355220109349E-5</v>
      </c>
      <c r="T35" s="253"/>
      <c r="U35" s="253"/>
      <c r="V35" s="255"/>
      <c r="W35" s="254">
        <f>CHITEST(X25:AD27,X31:AD33)</f>
        <v>2.0700557046364251E-2</v>
      </c>
      <c r="X35" s="253"/>
      <c r="Y35" s="255"/>
      <c r="Z35" s="253"/>
      <c r="AA35" s="253"/>
      <c r="AB35" s="253"/>
      <c r="AC35" s="253"/>
      <c r="AD35" s="253"/>
      <c r="AE35" s="254">
        <f>CHITEST(AF25:AH27,AF31:AH33)</f>
        <v>0.48937648505738884</v>
      </c>
      <c r="AF35" s="253"/>
      <c r="AG35" s="255"/>
      <c r="AH35" s="253"/>
      <c r="AI35" s="254">
        <f>CHITEST(AJ25:AL27,AJ31:AL33)</f>
        <v>4.9209918232799776E-3</v>
      </c>
      <c r="AJ35" s="253"/>
      <c r="AK35" s="255"/>
      <c r="AL35" s="253"/>
      <c r="AM35" s="254">
        <f>CHITEST(AN25:AP27,AN31:AP33)</f>
        <v>3.3157724426505373E-6</v>
      </c>
      <c r="AN35" s="253"/>
      <c r="AO35" s="255"/>
      <c r="AP35" s="253"/>
      <c r="AQ35" s="254">
        <f>CHITEST(AR25:AV27,AR31:AV33)</f>
        <v>0.96066439688964289</v>
      </c>
      <c r="AR35" s="253"/>
      <c r="AS35" s="255"/>
      <c r="AT35" s="253"/>
      <c r="AU35" s="253"/>
      <c r="AV35" s="253"/>
      <c r="AW35" s="254">
        <f>CHITEST(AX25:BA27,AX31:BA33)</f>
        <v>2.132583451813409E-2</v>
      </c>
      <c r="AX35" s="253"/>
      <c r="AY35" s="255"/>
      <c r="AZ35" s="253"/>
      <c r="BA35" s="253"/>
      <c r="BB35" s="254">
        <f>CHITEST(BC25:BE27,BC31:BE33)</f>
        <v>1.5192492896282016E-7</v>
      </c>
      <c r="BC35" s="253"/>
      <c r="BD35" s="255"/>
      <c r="BE35" s="253"/>
      <c r="BF35" s="253"/>
    </row>
    <row r="36" spans="1:58" s="150" customFormat="1">
      <c r="A36" s="221"/>
      <c r="B36" s="222"/>
      <c r="C36" s="224"/>
      <c r="D36" s="224"/>
      <c r="E36" s="224"/>
      <c r="F36" s="224"/>
      <c r="G36" s="224"/>
      <c r="H36" s="224"/>
      <c r="I36" s="224"/>
      <c r="J36" s="224"/>
      <c r="K36" s="224"/>
      <c r="L36" s="224"/>
      <c r="M36" s="224"/>
      <c r="N36" s="225"/>
      <c r="O36" s="224"/>
      <c r="P36" s="224"/>
      <c r="Q36" s="225"/>
      <c r="R36" s="224"/>
      <c r="S36" s="224"/>
      <c r="T36" s="224"/>
      <c r="U36" s="224"/>
      <c r="V36" s="225"/>
      <c r="W36" s="224"/>
      <c r="X36" s="224"/>
      <c r="Y36" s="225"/>
      <c r="Z36" s="224"/>
      <c r="AA36" s="224"/>
      <c r="AB36" s="224"/>
      <c r="AC36" s="224"/>
      <c r="AD36" s="224"/>
      <c r="AE36" s="224"/>
      <c r="AF36" s="224"/>
      <c r="AG36" s="225"/>
      <c r="AH36" s="224"/>
      <c r="AI36" s="224"/>
      <c r="AJ36" s="224"/>
      <c r="AK36" s="225"/>
      <c r="AL36" s="224"/>
      <c r="AM36" s="224"/>
      <c r="AN36" s="224"/>
      <c r="AO36" s="225"/>
      <c r="AP36" s="224"/>
      <c r="AQ36" s="224"/>
      <c r="AR36" s="224"/>
      <c r="AS36" s="225"/>
      <c r="AT36" s="226"/>
      <c r="AU36" s="226"/>
      <c r="AV36" s="226"/>
      <c r="AW36" s="224"/>
      <c r="AX36" s="224"/>
      <c r="AY36" s="225"/>
      <c r="AZ36" s="224"/>
      <c r="BA36" s="224"/>
      <c r="BB36" s="224"/>
      <c r="BC36" s="224"/>
      <c r="BD36" s="225"/>
      <c r="BE36" s="224"/>
      <c r="BF36" s="224"/>
    </row>
    <row r="37" spans="1:58" s="147" customFormat="1">
      <c r="A37" s="1">
        <v>2013</v>
      </c>
      <c r="B37" s="2"/>
      <c r="C37" s="27"/>
      <c r="D37" s="223"/>
      <c r="E37" s="224"/>
      <c r="F37" s="224"/>
      <c r="G37" s="224"/>
      <c r="H37" s="224"/>
      <c r="I37" s="224"/>
      <c r="J37" s="224"/>
      <c r="K37" s="224"/>
      <c r="L37" s="224"/>
      <c r="M37" s="224"/>
      <c r="N37" s="225"/>
      <c r="O37" s="224"/>
      <c r="P37" s="224"/>
      <c r="Q37" s="225"/>
      <c r="R37" s="224"/>
      <c r="S37" s="224"/>
      <c r="T37" s="224"/>
      <c r="U37" s="224"/>
      <c r="V37" s="225"/>
      <c r="W37" s="224"/>
      <c r="X37" s="224"/>
      <c r="Y37" s="225"/>
      <c r="Z37" s="224"/>
      <c r="AA37" s="224"/>
      <c r="AB37" s="224"/>
      <c r="AC37" s="224"/>
      <c r="AD37" s="224"/>
      <c r="AE37" s="224"/>
      <c r="AF37" s="224"/>
      <c r="AG37" s="225"/>
      <c r="AH37" s="224"/>
      <c r="AI37" s="224"/>
      <c r="AJ37" s="224"/>
      <c r="AK37" s="225"/>
      <c r="AL37" s="224"/>
      <c r="AM37" s="224"/>
      <c r="AN37" s="224"/>
      <c r="AO37" s="225"/>
      <c r="AP37" s="224"/>
      <c r="AQ37" s="224"/>
      <c r="AR37" s="224"/>
      <c r="AS37" s="225"/>
      <c r="AT37" s="226"/>
      <c r="AU37" s="226"/>
      <c r="AV37" s="226"/>
      <c r="AW37" s="224"/>
      <c r="AX37" s="224"/>
      <c r="AY37" s="225"/>
      <c r="AZ37" s="224"/>
      <c r="BA37" s="224"/>
      <c r="BB37" s="224"/>
      <c r="BC37" s="224"/>
      <c r="BD37" s="225"/>
      <c r="BE37" s="224"/>
      <c r="BF37" s="224"/>
    </row>
    <row r="38" spans="1:58" s="147" customFormat="1">
      <c r="A38" s="1"/>
      <c r="B38" s="1" t="s">
        <v>104</v>
      </c>
      <c r="D38" s="2" t="s">
        <v>109</v>
      </c>
      <c r="E38" s="224"/>
      <c r="F38" s="224"/>
      <c r="G38" s="224"/>
      <c r="H38" s="224"/>
      <c r="I38" s="224"/>
      <c r="J38" s="224"/>
      <c r="K38" s="224"/>
      <c r="L38" s="224"/>
      <c r="M38" s="224"/>
      <c r="N38" s="225"/>
      <c r="O38" s="224"/>
      <c r="P38" s="224"/>
      <c r="Q38" s="225"/>
      <c r="R38" s="224"/>
      <c r="S38" s="224"/>
      <c r="T38" s="224"/>
      <c r="U38" s="224"/>
      <c r="V38" s="225"/>
      <c r="W38" s="224"/>
      <c r="X38" s="224"/>
      <c r="Y38" s="225"/>
      <c r="Z38" s="224"/>
      <c r="AA38" s="224"/>
      <c r="AB38" s="224"/>
      <c r="AC38" s="224"/>
      <c r="AD38" s="224"/>
      <c r="AE38" s="224"/>
      <c r="AF38" s="224"/>
      <c r="AG38" s="225"/>
      <c r="AH38" s="224"/>
      <c r="AI38" s="224"/>
      <c r="AJ38" s="224"/>
      <c r="AK38" s="225"/>
      <c r="AL38" s="224"/>
      <c r="AM38" s="224"/>
      <c r="AN38" s="224"/>
      <c r="AO38" s="225"/>
      <c r="AP38" s="224"/>
      <c r="AQ38" s="224"/>
      <c r="AR38" s="224"/>
      <c r="AS38" s="225"/>
      <c r="AT38" s="226"/>
      <c r="AU38" s="226"/>
      <c r="AV38" s="226"/>
      <c r="AW38" s="224"/>
      <c r="AX38" s="224"/>
      <c r="AY38" s="225"/>
      <c r="AZ38" s="224"/>
      <c r="BA38" s="224"/>
      <c r="BB38" s="224"/>
      <c r="BC38" s="224"/>
      <c r="BD38" s="225"/>
      <c r="BE38" s="224"/>
      <c r="BF38" s="224"/>
    </row>
    <row r="39" spans="1:58" s="147" customFormat="1" ht="15.75" thickBot="1">
      <c r="A39" s="227"/>
      <c r="B39" s="222"/>
      <c r="C39" s="224"/>
      <c r="D39" s="224"/>
      <c r="E39" s="224"/>
      <c r="F39" s="224"/>
      <c r="G39" s="224"/>
      <c r="H39" s="224"/>
      <c r="I39" s="224"/>
      <c r="J39" s="224"/>
      <c r="K39" s="224"/>
      <c r="L39" s="224"/>
      <c r="M39" s="224"/>
      <c r="N39" s="225"/>
      <c r="O39" s="224"/>
      <c r="P39" s="224"/>
      <c r="Q39" s="225"/>
      <c r="R39" s="224"/>
      <c r="S39" s="224"/>
      <c r="T39" s="224"/>
      <c r="U39" s="224"/>
      <c r="V39" s="225"/>
      <c r="W39" s="224"/>
      <c r="X39" s="224"/>
      <c r="Y39" s="225"/>
      <c r="Z39" s="224"/>
      <c r="AA39" s="224"/>
      <c r="AB39" s="224"/>
      <c r="AC39" s="224"/>
      <c r="AD39" s="224"/>
      <c r="AE39" s="224"/>
      <c r="AF39" s="224"/>
      <c r="AG39" s="225"/>
      <c r="AH39" s="224"/>
      <c r="AI39" s="224"/>
      <c r="AJ39" s="224"/>
      <c r="AK39" s="225"/>
      <c r="AL39" s="224"/>
      <c r="AM39" s="224"/>
      <c r="AN39" s="224"/>
      <c r="AO39" s="225"/>
      <c r="AP39" s="224"/>
      <c r="AQ39" s="224"/>
      <c r="AR39" s="224"/>
      <c r="AS39" s="225"/>
      <c r="AT39" s="226"/>
      <c r="AU39" s="226"/>
      <c r="AV39" s="226"/>
      <c r="AW39" s="224"/>
      <c r="AX39" s="224"/>
      <c r="AY39" s="225"/>
      <c r="AZ39" s="224"/>
      <c r="BA39" s="224"/>
      <c r="BB39" s="224"/>
      <c r="BC39" s="224"/>
      <c r="BD39" s="225"/>
      <c r="BE39" s="224"/>
      <c r="BF39" s="224"/>
    </row>
    <row r="40" spans="1:58" s="147" customFormat="1" ht="39.75" customHeight="1" thickTop="1">
      <c r="A40" s="541"/>
      <c r="B40" s="542"/>
      <c r="C40" s="359" t="s">
        <v>1</v>
      </c>
      <c r="D40" s="359"/>
      <c r="E40" s="360"/>
      <c r="F40" s="361" t="s">
        <v>2</v>
      </c>
      <c r="G40" s="359"/>
      <c r="H40" s="360"/>
      <c r="I40" s="361" t="s">
        <v>43</v>
      </c>
      <c r="J40" s="359"/>
      <c r="K40" s="360"/>
      <c r="L40" s="362" t="s">
        <v>44</v>
      </c>
      <c r="M40" s="363"/>
      <c r="N40" s="363"/>
      <c r="O40" s="364"/>
      <c r="P40" s="372" t="s">
        <v>45</v>
      </c>
      <c r="Q40" s="373"/>
      <c r="R40" s="373"/>
      <c r="S40" s="374"/>
      <c r="T40" s="365" t="s">
        <v>46</v>
      </c>
      <c r="U40" s="359"/>
      <c r="V40" s="359"/>
      <c r="W40" s="360"/>
      <c r="X40" s="365" t="s">
        <v>47</v>
      </c>
      <c r="Y40" s="366"/>
      <c r="Z40" s="366"/>
      <c r="AA40" s="366"/>
      <c r="AB40" s="366"/>
      <c r="AC40" s="366"/>
      <c r="AD40" s="366"/>
      <c r="AE40" s="367"/>
      <c r="AF40" s="375" t="s">
        <v>48</v>
      </c>
      <c r="AG40" s="375"/>
      <c r="AH40" s="375"/>
      <c r="AI40" s="375"/>
      <c r="AJ40" s="376" t="s">
        <v>49</v>
      </c>
      <c r="AK40" s="366"/>
      <c r="AL40" s="366"/>
      <c r="AM40" s="367"/>
      <c r="AN40" s="365" t="s">
        <v>50</v>
      </c>
      <c r="AO40" s="366"/>
      <c r="AP40" s="366"/>
      <c r="AQ40" s="367"/>
      <c r="AR40" s="365" t="s">
        <v>51</v>
      </c>
      <c r="AS40" s="366"/>
      <c r="AT40" s="366"/>
      <c r="AU40" s="366"/>
      <c r="AV40" s="366"/>
      <c r="AW40" s="367"/>
      <c r="AX40" s="365" t="s">
        <v>52</v>
      </c>
      <c r="AY40" s="366"/>
      <c r="AZ40" s="366"/>
      <c r="BA40" s="366"/>
      <c r="BB40" s="367"/>
      <c r="BC40" s="365" t="s">
        <v>53</v>
      </c>
      <c r="BD40" s="366"/>
      <c r="BE40" s="366"/>
      <c r="BF40" s="368"/>
    </row>
    <row r="41" spans="1:58" s="147" customFormat="1" ht="72.75">
      <c r="A41" s="543"/>
      <c r="B41" s="544"/>
      <c r="C41" s="145" t="s">
        <v>15</v>
      </c>
      <c r="D41" s="31" t="s">
        <v>16</v>
      </c>
      <c r="E41" s="31" t="s">
        <v>14</v>
      </c>
      <c r="F41" s="31" t="s">
        <v>15</v>
      </c>
      <c r="G41" s="31" t="s">
        <v>16</v>
      </c>
      <c r="H41" s="31" t="s">
        <v>14</v>
      </c>
      <c r="I41" s="31" t="s">
        <v>15</v>
      </c>
      <c r="J41" s="31" t="s">
        <v>16</v>
      </c>
      <c r="K41" s="31" t="s">
        <v>14</v>
      </c>
      <c r="L41" s="31" t="s">
        <v>54</v>
      </c>
      <c r="M41" s="31" t="s">
        <v>15</v>
      </c>
      <c r="N41" s="5" t="s">
        <v>16</v>
      </c>
      <c r="O41" s="31" t="s">
        <v>14</v>
      </c>
      <c r="P41" s="31" t="s">
        <v>54</v>
      </c>
      <c r="Q41" s="5" t="s">
        <v>15</v>
      </c>
      <c r="R41" s="31" t="s">
        <v>16</v>
      </c>
      <c r="S41" s="31" t="s">
        <v>14</v>
      </c>
      <c r="T41" s="31" t="s">
        <v>54</v>
      </c>
      <c r="U41" s="31" t="s">
        <v>15</v>
      </c>
      <c r="V41" s="5" t="s">
        <v>16</v>
      </c>
      <c r="W41" s="31" t="s">
        <v>14</v>
      </c>
      <c r="X41" s="31" t="s">
        <v>54</v>
      </c>
      <c r="Y41" s="5" t="s">
        <v>55</v>
      </c>
      <c r="Z41" s="31" t="s">
        <v>56</v>
      </c>
      <c r="AA41" s="31" t="s">
        <v>57</v>
      </c>
      <c r="AB41" s="31" t="s">
        <v>58</v>
      </c>
      <c r="AC41" s="31" t="s">
        <v>59</v>
      </c>
      <c r="AD41" s="31" t="s">
        <v>60</v>
      </c>
      <c r="AE41" s="31" t="s">
        <v>14</v>
      </c>
      <c r="AF41" s="31" t="s">
        <v>54</v>
      </c>
      <c r="AG41" s="5" t="s">
        <v>24</v>
      </c>
      <c r="AH41" s="4" t="s">
        <v>25</v>
      </c>
      <c r="AI41" s="31" t="s">
        <v>14</v>
      </c>
      <c r="AJ41" s="31" t="s">
        <v>54</v>
      </c>
      <c r="AK41" s="5" t="s">
        <v>57</v>
      </c>
      <c r="AL41" s="31" t="s">
        <v>25</v>
      </c>
      <c r="AM41" s="31" t="s">
        <v>14</v>
      </c>
      <c r="AN41" s="31" t="s">
        <v>54</v>
      </c>
      <c r="AO41" s="5" t="s">
        <v>61</v>
      </c>
      <c r="AP41" s="4" t="s">
        <v>25</v>
      </c>
      <c r="AQ41" s="31" t="s">
        <v>14</v>
      </c>
      <c r="AR41" s="31" t="s">
        <v>54</v>
      </c>
      <c r="AS41" s="5" t="s">
        <v>62</v>
      </c>
      <c r="AT41" s="369" t="s">
        <v>60</v>
      </c>
      <c r="AU41" s="370"/>
      <c r="AV41" s="371"/>
      <c r="AW41" s="31" t="s">
        <v>14</v>
      </c>
      <c r="AX41" s="31" t="s">
        <v>54</v>
      </c>
      <c r="AY41" s="5" t="s">
        <v>63</v>
      </c>
      <c r="AZ41" s="31" t="s">
        <v>64</v>
      </c>
      <c r="BA41" s="31" t="s">
        <v>60</v>
      </c>
      <c r="BB41" s="31" t="s">
        <v>14</v>
      </c>
      <c r="BC41" s="31" t="s">
        <v>54</v>
      </c>
      <c r="BD41" s="5" t="s">
        <v>15</v>
      </c>
      <c r="BE41" s="31" t="s">
        <v>16</v>
      </c>
      <c r="BF41" s="32" t="s">
        <v>14</v>
      </c>
    </row>
    <row r="42" spans="1:58" s="147" customFormat="1" ht="15.75" thickBot="1">
      <c r="A42" s="545"/>
      <c r="B42" s="546"/>
      <c r="C42" s="146" t="s">
        <v>35</v>
      </c>
      <c r="D42" s="33" t="s">
        <v>35</v>
      </c>
      <c r="E42" s="33" t="s">
        <v>35</v>
      </c>
      <c r="F42" s="33" t="s">
        <v>35</v>
      </c>
      <c r="G42" s="33" t="s">
        <v>35</v>
      </c>
      <c r="H42" s="33" t="s">
        <v>35</v>
      </c>
      <c r="I42" s="33" t="s">
        <v>35</v>
      </c>
      <c r="J42" s="33" t="s">
        <v>35</v>
      </c>
      <c r="K42" s="33" t="s">
        <v>35</v>
      </c>
      <c r="L42" s="33" t="s">
        <v>35</v>
      </c>
      <c r="M42" s="33" t="s">
        <v>35</v>
      </c>
      <c r="N42" s="10" t="s">
        <v>35</v>
      </c>
      <c r="O42" s="33" t="s">
        <v>35</v>
      </c>
      <c r="P42" s="33" t="s">
        <v>35</v>
      </c>
      <c r="Q42" s="10" t="s">
        <v>35</v>
      </c>
      <c r="R42" s="33" t="s">
        <v>35</v>
      </c>
      <c r="S42" s="33" t="s">
        <v>35</v>
      </c>
      <c r="T42" s="33" t="s">
        <v>35</v>
      </c>
      <c r="U42" s="33" t="s">
        <v>35</v>
      </c>
      <c r="V42" s="10" t="s">
        <v>35</v>
      </c>
      <c r="W42" s="33" t="s">
        <v>35</v>
      </c>
      <c r="X42" s="33" t="s">
        <v>35</v>
      </c>
      <c r="Y42" s="10" t="s">
        <v>35</v>
      </c>
      <c r="Z42" s="33" t="s">
        <v>35</v>
      </c>
      <c r="AA42" s="33" t="s">
        <v>35</v>
      </c>
      <c r="AB42" s="33" t="s">
        <v>35</v>
      </c>
      <c r="AC42" s="33" t="s">
        <v>35</v>
      </c>
      <c r="AD42" s="33" t="s">
        <v>35</v>
      </c>
      <c r="AE42" s="33" t="s">
        <v>35</v>
      </c>
      <c r="AF42" s="33" t="s">
        <v>35</v>
      </c>
      <c r="AG42" s="10" t="s">
        <v>35</v>
      </c>
      <c r="AH42" s="33" t="s">
        <v>35</v>
      </c>
      <c r="AI42" s="33" t="s">
        <v>35</v>
      </c>
      <c r="AJ42" s="33" t="s">
        <v>35</v>
      </c>
      <c r="AK42" s="10" t="s">
        <v>35</v>
      </c>
      <c r="AL42" s="33" t="s">
        <v>35</v>
      </c>
      <c r="AM42" s="33" t="s">
        <v>35</v>
      </c>
      <c r="AN42" s="33" t="s">
        <v>35</v>
      </c>
      <c r="AO42" s="10" t="s">
        <v>35</v>
      </c>
      <c r="AP42" s="9" t="s">
        <v>35</v>
      </c>
      <c r="AQ42" s="33" t="s">
        <v>35</v>
      </c>
      <c r="AR42" s="33" t="s">
        <v>35</v>
      </c>
      <c r="AS42" s="10" t="s">
        <v>35</v>
      </c>
      <c r="AT42" s="337" t="s">
        <v>35</v>
      </c>
      <c r="AU42" s="338"/>
      <c r="AV42" s="339"/>
      <c r="AW42" s="33" t="s">
        <v>35</v>
      </c>
      <c r="AX42" s="33" t="s">
        <v>35</v>
      </c>
      <c r="AY42" s="10" t="s">
        <v>35</v>
      </c>
      <c r="AZ42" s="33" t="s">
        <v>35</v>
      </c>
      <c r="BA42" s="33" t="s">
        <v>35</v>
      </c>
      <c r="BB42" s="33" t="s">
        <v>35</v>
      </c>
      <c r="BC42" s="33" t="s">
        <v>35</v>
      </c>
      <c r="BD42" s="10" t="s">
        <v>35</v>
      </c>
      <c r="BE42" s="33" t="s">
        <v>35</v>
      </c>
      <c r="BF42" s="34" t="s">
        <v>35</v>
      </c>
    </row>
    <row r="43" spans="1:58" s="147" customFormat="1" ht="15.75" customHeight="1" thickTop="1">
      <c r="A43" s="526" t="s">
        <v>105</v>
      </c>
      <c r="B43" s="228" t="s">
        <v>106</v>
      </c>
      <c r="C43" s="229">
        <v>90.794117624000066</v>
      </c>
      <c r="D43" s="229">
        <v>158.42647054800011</v>
      </c>
      <c r="E43" s="229">
        <f>C43+D43</f>
        <v>249.22058817200019</v>
      </c>
      <c r="F43" s="229">
        <v>92.647058800000067</v>
      </c>
      <c r="G43" s="229">
        <v>159.35294113600011</v>
      </c>
      <c r="H43" s="229">
        <f>F43+G43</f>
        <v>251.99999993600017</v>
      </c>
      <c r="I43" s="229">
        <v>67.632352924000045</v>
      </c>
      <c r="J43" s="229">
        <v>184.36764701200013</v>
      </c>
      <c r="K43" s="229">
        <f>I43+J43</f>
        <v>251.99999993600017</v>
      </c>
      <c r="L43" s="229">
        <v>32.426470580000021</v>
      </c>
      <c r="M43" s="229">
        <v>13.897058820000005</v>
      </c>
      <c r="N43" s="192">
        <v>205.67647053600015</v>
      </c>
      <c r="O43" s="229">
        <v>251.99999993600019</v>
      </c>
      <c r="P43" s="229">
        <v>44.470588224000032</v>
      </c>
      <c r="Q43" s="192">
        <v>136.19117643600009</v>
      </c>
      <c r="R43" s="229">
        <v>71.338235276000049</v>
      </c>
      <c r="S43" s="229">
        <v>251.99999993600019</v>
      </c>
      <c r="T43" s="229">
        <v>56.514705868000043</v>
      </c>
      <c r="U43" s="229">
        <v>53.73529410400004</v>
      </c>
      <c r="V43" s="192">
        <v>141.7499999640001</v>
      </c>
      <c r="W43" s="229">
        <v>251.99999993600019</v>
      </c>
      <c r="X43" s="229">
        <v>7.4117647040000003</v>
      </c>
      <c r="Y43" s="192">
        <v>195.48529406800014</v>
      </c>
      <c r="Z43" s="229">
        <v>27.794117640000017</v>
      </c>
      <c r="AA43" s="229">
        <v>6.4852941160000004</v>
      </c>
      <c r="AB43" s="229">
        <v>5.5588235280000005</v>
      </c>
      <c r="AC43" s="229">
        <v>9.2647058800000011</v>
      </c>
      <c r="AD43" s="229">
        <v>0</v>
      </c>
      <c r="AE43" s="229">
        <v>251.99999993600019</v>
      </c>
      <c r="AF43" s="229">
        <v>3.7058823520000002</v>
      </c>
      <c r="AG43" s="192">
        <v>248.29411758400019</v>
      </c>
      <c r="AH43" s="229">
        <v>0</v>
      </c>
      <c r="AI43" s="229">
        <v>251.99999993600019</v>
      </c>
      <c r="AJ43" s="229">
        <v>13.897058820000005</v>
      </c>
      <c r="AK43" s="192">
        <v>79.676470568000056</v>
      </c>
      <c r="AL43" s="229">
        <v>158.42647054800011</v>
      </c>
      <c r="AM43" s="229">
        <v>251.99999993600019</v>
      </c>
      <c r="AN43" s="229">
        <v>3.7058823520000002</v>
      </c>
      <c r="AO43" s="192">
        <v>239.95588229200018</v>
      </c>
      <c r="AP43" s="229">
        <v>8.3382352920000002</v>
      </c>
      <c r="AQ43" s="229">
        <v>251.99999993600019</v>
      </c>
      <c r="AR43" s="229">
        <v>0</v>
      </c>
      <c r="AS43" s="192">
        <v>250.14705876000019</v>
      </c>
      <c r="AT43" s="529">
        <v>1.8529411760000001</v>
      </c>
      <c r="AU43" s="530"/>
      <c r="AV43" s="531"/>
      <c r="AW43" s="229">
        <v>251.99999993600019</v>
      </c>
      <c r="AX43" s="229">
        <v>21.308823524000012</v>
      </c>
      <c r="AY43" s="192">
        <v>197.33823524400015</v>
      </c>
      <c r="AZ43" s="229">
        <v>32.426470580000021</v>
      </c>
      <c r="BA43" s="229">
        <v>0.92647058800000004</v>
      </c>
      <c r="BB43" s="229">
        <v>251.99999993600019</v>
      </c>
      <c r="BC43" s="229">
        <v>55.588235280000042</v>
      </c>
      <c r="BD43" s="192">
        <v>42.61764704800003</v>
      </c>
      <c r="BE43" s="229">
        <v>153.79411760800011</v>
      </c>
      <c r="BF43" s="230">
        <v>251.99999993600019</v>
      </c>
    </row>
    <row r="44" spans="1:58" s="147" customFormat="1">
      <c r="A44" s="527"/>
      <c r="B44" s="231" t="s">
        <v>107</v>
      </c>
      <c r="C44" s="232">
        <v>166.86792452000006</v>
      </c>
      <c r="D44" s="232">
        <v>235.1320754600001</v>
      </c>
      <c r="E44" s="232">
        <f t="shared" ref="E44:E46" si="84">C44+D44</f>
        <v>401.99999998000015</v>
      </c>
      <c r="F44" s="232">
        <v>189.62264150000007</v>
      </c>
      <c r="G44" s="232">
        <v>212.37735848000008</v>
      </c>
      <c r="H44" s="232">
        <f t="shared" ref="H44:H46" si="85">F44+G44</f>
        <v>401.99999998000015</v>
      </c>
      <c r="I44" s="232">
        <v>98.603773580000038</v>
      </c>
      <c r="J44" s="232">
        <v>303.3962264000001</v>
      </c>
      <c r="K44" s="232">
        <f t="shared" ref="K44:K46" si="86">I44+J44</f>
        <v>401.99999998000015</v>
      </c>
      <c r="L44" s="232">
        <v>64.47169811000002</v>
      </c>
      <c r="M44" s="232">
        <v>7.5849056600000004</v>
      </c>
      <c r="N44" s="192">
        <v>329.94339621000012</v>
      </c>
      <c r="O44" s="232">
        <v>401.99999998000015</v>
      </c>
      <c r="P44" s="232">
        <v>64.47169811000002</v>
      </c>
      <c r="Q44" s="192">
        <v>223.75471697000009</v>
      </c>
      <c r="R44" s="232">
        <v>113.77358490000005</v>
      </c>
      <c r="S44" s="232">
        <v>401.99999998000015</v>
      </c>
      <c r="T44" s="232">
        <v>79.641509430000028</v>
      </c>
      <c r="U44" s="232">
        <v>45.509433960000017</v>
      </c>
      <c r="V44" s="192">
        <v>276.84905659000009</v>
      </c>
      <c r="W44" s="232">
        <v>401.99999998000015</v>
      </c>
      <c r="X44" s="232">
        <v>11.377358490000001</v>
      </c>
      <c r="Y44" s="192">
        <v>295.8113207400001</v>
      </c>
      <c r="Z44" s="232">
        <v>45.509433960000017</v>
      </c>
      <c r="AA44" s="232">
        <v>34.132075470000011</v>
      </c>
      <c r="AB44" s="232">
        <v>7.5849056600000004</v>
      </c>
      <c r="AC44" s="232">
        <v>7.5849056600000004</v>
      </c>
      <c r="AD44" s="232">
        <v>0</v>
      </c>
      <c r="AE44" s="232">
        <v>401.99999998000015</v>
      </c>
      <c r="AF44" s="232">
        <v>7.5849056600000004</v>
      </c>
      <c r="AG44" s="192">
        <v>394.41509432000015</v>
      </c>
      <c r="AH44" s="232">
        <v>0</v>
      </c>
      <c r="AI44" s="232">
        <v>401.99999998000015</v>
      </c>
      <c r="AJ44" s="232">
        <v>26.547169810000007</v>
      </c>
      <c r="AK44" s="192">
        <v>197.20754716000008</v>
      </c>
      <c r="AL44" s="232">
        <v>178.24528301000007</v>
      </c>
      <c r="AM44" s="232">
        <v>401.99999998000015</v>
      </c>
      <c r="AN44" s="232">
        <v>7.5849056600000004</v>
      </c>
      <c r="AO44" s="192">
        <v>318.56603772000011</v>
      </c>
      <c r="AP44" s="232">
        <v>75.849056600000026</v>
      </c>
      <c r="AQ44" s="232">
        <v>401.99999998000015</v>
      </c>
      <c r="AR44" s="232">
        <v>0</v>
      </c>
      <c r="AS44" s="192">
        <v>390.62264149000015</v>
      </c>
      <c r="AT44" s="532">
        <v>11.377358490000001</v>
      </c>
      <c r="AU44" s="533"/>
      <c r="AV44" s="534"/>
      <c r="AW44" s="232">
        <v>401.99999998000015</v>
      </c>
      <c r="AX44" s="232">
        <v>15.169811320000001</v>
      </c>
      <c r="AY44" s="192">
        <v>310.98113206000011</v>
      </c>
      <c r="AZ44" s="232">
        <v>75.849056600000026</v>
      </c>
      <c r="BA44" s="232">
        <v>0</v>
      </c>
      <c r="BB44" s="232">
        <v>401.99999998000015</v>
      </c>
      <c r="BC44" s="232">
        <v>128.94339622000004</v>
      </c>
      <c r="BD44" s="192">
        <v>53.094339620000021</v>
      </c>
      <c r="BE44" s="232">
        <v>219.96226414000009</v>
      </c>
      <c r="BF44" s="233">
        <v>401.99999998000015</v>
      </c>
    </row>
    <row r="45" spans="1:58" s="147" customFormat="1">
      <c r="A45" s="527"/>
      <c r="B45" s="231" t="s">
        <v>108</v>
      </c>
      <c r="C45" s="232">
        <v>271.37410070399966</v>
      </c>
      <c r="D45" s="232">
        <v>283.52517983999962</v>
      </c>
      <c r="E45" s="232">
        <f t="shared" si="84"/>
        <v>554.89928054399934</v>
      </c>
      <c r="F45" s="232">
        <v>251.12230214399969</v>
      </c>
      <c r="G45" s="232">
        <v>307.82733811199955</v>
      </c>
      <c r="H45" s="232">
        <f t="shared" si="85"/>
        <v>558.94964025599927</v>
      </c>
      <c r="I45" s="232">
        <v>153.91366905599997</v>
      </c>
      <c r="J45" s="232">
        <v>405.03597119999927</v>
      </c>
      <c r="K45" s="232">
        <f t="shared" si="86"/>
        <v>558.94964025599927</v>
      </c>
      <c r="L45" s="232">
        <v>44.553956832000004</v>
      </c>
      <c r="M45" s="232">
        <v>36.453237408</v>
      </c>
      <c r="N45" s="199">
        <v>481.99280572799904</v>
      </c>
      <c r="O45" s="232">
        <v>562.99999996799954</v>
      </c>
      <c r="P45" s="232">
        <v>121.51079136000004</v>
      </c>
      <c r="Q45" s="199">
        <v>319.97841724799969</v>
      </c>
      <c r="R45" s="232">
        <v>121.51079136000004</v>
      </c>
      <c r="S45" s="232">
        <v>562.99999996799954</v>
      </c>
      <c r="T45" s="232">
        <v>85.057553952000021</v>
      </c>
      <c r="U45" s="232">
        <v>178.2158273279999</v>
      </c>
      <c r="V45" s="199">
        <v>299.72661868799958</v>
      </c>
      <c r="W45" s="232">
        <v>562.99999996799954</v>
      </c>
      <c r="X45" s="232">
        <v>8.1007194239999993</v>
      </c>
      <c r="Y45" s="199">
        <v>433.38848918399918</v>
      </c>
      <c r="Z45" s="232">
        <v>68.856115104000011</v>
      </c>
      <c r="AA45" s="232">
        <v>12.151079136</v>
      </c>
      <c r="AB45" s="232">
        <v>12.151079136</v>
      </c>
      <c r="AC45" s="232">
        <v>12.151079136</v>
      </c>
      <c r="AD45" s="232">
        <v>16.201438847999999</v>
      </c>
      <c r="AE45" s="232">
        <v>562.99999996799954</v>
      </c>
      <c r="AF45" s="232">
        <v>12.151079136</v>
      </c>
      <c r="AG45" s="199">
        <v>550.84892083199941</v>
      </c>
      <c r="AH45" s="232">
        <v>0</v>
      </c>
      <c r="AI45" s="232">
        <v>562.99999996799954</v>
      </c>
      <c r="AJ45" s="232">
        <v>8.1007194239999993</v>
      </c>
      <c r="AK45" s="199">
        <v>238.97122300799973</v>
      </c>
      <c r="AL45" s="232">
        <v>315.92805753599976</v>
      </c>
      <c r="AM45" s="232">
        <v>562.99999996799954</v>
      </c>
      <c r="AN45" s="232">
        <v>8.1007194239999993</v>
      </c>
      <c r="AO45" s="199">
        <v>506.29496399999897</v>
      </c>
      <c r="AP45" s="232">
        <v>48.604316544</v>
      </c>
      <c r="AQ45" s="232">
        <v>562.99999996799954</v>
      </c>
      <c r="AR45" s="232">
        <v>0</v>
      </c>
      <c r="AS45" s="199">
        <v>554.89928054399945</v>
      </c>
      <c r="AT45" s="535">
        <v>8.1007194239999993</v>
      </c>
      <c r="AU45" s="536"/>
      <c r="AV45" s="537"/>
      <c r="AW45" s="232">
        <v>562.99999996799954</v>
      </c>
      <c r="AX45" s="232">
        <v>28.352517983999995</v>
      </c>
      <c r="AY45" s="199">
        <v>465.79136687999909</v>
      </c>
      <c r="AZ45" s="232">
        <v>60.755395680000014</v>
      </c>
      <c r="BA45" s="232">
        <v>8.1007194239999993</v>
      </c>
      <c r="BB45" s="232">
        <v>562.99999996799954</v>
      </c>
      <c r="BC45" s="232">
        <v>101.25899280000003</v>
      </c>
      <c r="BD45" s="199">
        <v>186.31654675199988</v>
      </c>
      <c r="BE45" s="232">
        <v>275.42446041599965</v>
      </c>
      <c r="BF45" s="233">
        <v>562.99999996799954</v>
      </c>
    </row>
    <row r="46" spans="1:58" s="147" customFormat="1" ht="15.75" thickBot="1">
      <c r="A46" s="528"/>
      <c r="B46" s="201" t="s">
        <v>14</v>
      </c>
      <c r="C46" s="218">
        <v>529.03614284799733</v>
      </c>
      <c r="D46" s="219">
        <v>677.08372584799804</v>
      </c>
      <c r="E46" s="219">
        <f t="shared" si="84"/>
        <v>1206.1198686959954</v>
      </c>
      <c r="F46" s="219">
        <v>533.39200244399751</v>
      </c>
      <c r="G46" s="219">
        <v>679.55763772799821</v>
      </c>
      <c r="H46" s="219">
        <f t="shared" si="85"/>
        <v>1212.9496401719957</v>
      </c>
      <c r="I46" s="219">
        <v>320.1497955599994</v>
      </c>
      <c r="J46" s="219">
        <v>892.79984461200206</v>
      </c>
      <c r="K46" s="219">
        <f t="shared" si="86"/>
        <v>1212.9496401720014</v>
      </c>
      <c r="L46" s="219">
        <v>141.45212552200005</v>
      </c>
      <c r="M46" s="219">
        <v>57.935201888000016</v>
      </c>
      <c r="N46" s="205">
        <v>1017.6126724740043</v>
      </c>
      <c r="O46" s="219">
        <v>1216.9999998840076</v>
      </c>
      <c r="P46" s="219">
        <v>230.45307769400011</v>
      </c>
      <c r="Q46" s="205">
        <v>679.92431065399728</v>
      </c>
      <c r="R46" s="219">
        <v>306.62261153599991</v>
      </c>
      <c r="S46" s="219">
        <v>1216.9999998840076</v>
      </c>
      <c r="T46" s="219">
        <v>221.2137692500001</v>
      </c>
      <c r="U46" s="219">
        <v>277.46055539199978</v>
      </c>
      <c r="V46" s="205">
        <v>718.32567524199817</v>
      </c>
      <c r="W46" s="219">
        <v>1216.9999998840076</v>
      </c>
      <c r="X46" s="219">
        <v>26.88984261800001</v>
      </c>
      <c r="Y46" s="205">
        <v>924.68510399200227</v>
      </c>
      <c r="Z46" s="219">
        <v>142.15966670400005</v>
      </c>
      <c r="AA46" s="219">
        <v>52.768448722000024</v>
      </c>
      <c r="AB46" s="219">
        <v>25.294808324000009</v>
      </c>
      <c r="AC46" s="219">
        <v>29.000690676000012</v>
      </c>
      <c r="AD46" s="219">
        <v>16.201438847999999</v>
      </c>
      <c r="AE46" s="219">
        <v>1216.9999998840076</v>
      </c>
      <c r="AF46" s="219">
        <v>23.441867148000007</v>
      </c>
      <c r="AG46" s="205">
        <v>1193.5581327360073</v>
      </c>
      <c r="AH46" s="219">
        <v>0</v>
      </c>
      <c r="AI46" s="219">
        <v>1216.9999998840076</v>
      </c>
      <c r="AJ46" s="219">
        <v>48.544948054000017</v>
      </c>
      <c r="AK46" s="205">
        <v>515.855240735998</v>
      </c>
      <c r="AL46" s="219">
        <v>652.59981109399678</v>
      </c>
      <c r="AM46" s="219">
        <v>1216.9999998840076</v>
      </c>
      <c r="AN46" s="219">
        <v>19.391507436000005</v>
      </c>
      <c r="AO46" s="205">
        <v>1064.8168840120063</v>
      </c>
      <c r="AP46" s="219">
        <v>132.79160843600005</v>
      </c>
      <c r="AQ46" s="219">
        <v>1216.9999998840076</v>
      </c>
      <c r="AR46" s="219">
        <v>0</v>
      </c>
      <c r="AS46" s="205">
        <v>1195.6689807940074</v>
      </c>
      <c r="AT46" s="538">
        <v>21.331019090000005</v>
      </c>
      <c r="AU46" s="539"/>
      <c r="AV46" s="540"/>
      <c r="AW46" s="219">
        <v>1216.9999998840076</v>
      </c>
      <c r="AX46" s="219">
        <v>64.831152828000015</v>
      </c>
      <c r="AY46" s="205">
        <v>974.11073418400372</v>
      </c>
      <c r="AZ46" s="219">
        <v>169.03092286000006</v>
      </c>
      <c r="BA46" s="219">
        <v>9.0271900120000002</v>
      </c>
      <c r="BB46" s="219">
        <v>1216.9999998840076</v>
      </c>
      <c r="BC46" s="219">
        <v>285.79062429999976</v>
      </c>
      <c r="BD46" s="205">
        <v>282.0285334199998</v>
      </c>
      <c r="BE46" s="219">
        <v>649.18084216399723</v>
      </c>
      <c r="BF46" s="220">
        <v>1216.9999998840076</v>
      </c>
    </row>
    <row r="47" spans="1:58" ht="15.75" thickTop="1"/>
    <row r="48" spans="1:58">
      <c r="A48" s="335" t="s">
        <v>67</v>
      </c>
      <c r="B48" s="335"/>
      <c r="C48" s="66" t="s">
        <v>81</v>
      </c>
    </row>
    <row r="49" spans="1:58">
      <c r="A49" s="238"/>
      <c r="B49" s="248" t="s">
        <v>106</v>
      </c>
      <c r="C49" s="56">
        <f>E43*C$46/$E$46</f>
        <v>109.31475561162188</v>
      </c>
      <c r="D49" s="56">
        <f>E43*D$46/$E$46</f>
        <v>139.90583256037831</v>
      </c>
      <c r="E49" s="135"/>
      <c r="F49" s="56">
        <f>H43*F$46/$H$46</f>
        <v>110.81645942257785</v>
      </c>
      <c r="G49" s="56">
        <f>H43*G$46/$H$46</f>
        <v>141.18354051342232</v>
      </c>
      <c r="H49" s="135"/>
      <c r="I49" s="56">
        <f>K43*I$46/$H$46</f>
        <v>66.513683494056892</v>
      </c>
      <c r="J49" s="56">
        <f>K43*J$46/$H$46</f>
        <v>185.48631644194447</v>
      </c>
      <c r="K49" s="135"/>
      <c r="L49" s="56">
        <f>O43*L$46/$O$46</f>
        <v>29.290004622751454</v>
      </c>
      <c r="M49" s="56">
        <f>O43*M$46/$O$46</f>
        <v>11.996442788380984</v>
      </c>
      <c r="N49" s="56">
        <f>O43*N$46/$O$46</f>
        <v>210.71355252486708</v>
      </c>
      <c r="O49" s="135"/>
      <c r="P49" s="56">
        <f>S43*P$46/$O$46</f>
        <v>47.71912536538548</v>
      </c>
      <c r="Q49" s="56">
        <f>S43*Q$46/$O$46</f>
        <v>140.78958607857257</v>
      </c>
      <c r="R49" s="56">
        <f>S43*R$46/$O$46</f>
        <v>63.49128849204002</v>
      </c>
      <c r="S49" s="135"/>
      <c r="T49" s="56">
        <f>W43*T$46/$O$46</f>
        <v>45.80597357613437</v>
      </c>
      <c r="U49" s="56">
        <f>W43*U$46/$O$46</f>
        <v>57.452801929080209</v>
      </c>
      <c r="V49" s="56">
        <f>W43*V$46/$O$46</f>
        <v>148.74122443078363</v>
      </c>
      <c r="W49" s="135"/>
      <c r="X49" s="56">
        <f>AE43*X$46/$O$46</f>
        <v>5.5679871311921962</v>
      </c>
      <c r="Y49" s="56">
        <f>AE43*Y$46/$O$46</f>
        <v>191.47136086196724</v>
      </c>
      <c r="Z49" s="56">
        <f>AE43*Z$46/$O$46</f>
        <v>29.436512739296823</v>
      </c>
      <c r="AA49" s="56">
        <f>AE43*AA$46/$O$46</f>
        <v>10.9265809990421</v>
      </c>
      <c r="AB49" s="56">
        <f>AE43*AB$46/$O$46</f>
        <v>5.2377088715173983</v>
      </c>
      <c r="AC49" s="56">
        <f>AE43*AC$46/$O$46</f>
        <v>6.0050731710702605</v>
      </c>
      <c r="AD49" s="56">
        <f>AE43*AD$46/$O$46</f>
        <v>3.3547761619130974</v>
      </c>
      <c r="AE49" s="135"/>
      <c r="AF49" s="56">
        <f>AI43*AF$46/$O$46</f>
        <v>4.8540267217409667</v>
      </c>
      <c r="AG49" s="56">
        <f>AI43*AG$46/$O$46</f>
        <v>247.14597321425916</v>
      </c>
      <c r="AH49" s="56">
        <f>AI43*AH$46/$O$46</f>
        <v>0</v>
      </c>
      <c r="AI49" s="135"/>
      <c r="AJ49" s="56">
        <f>AM43*AJ$46/$O$46</f>
        <v>10.052035256916268</v>
      </c>
      <c r="AK49" s="56">
        <f>AM43*AK$46/$O$46</f>
        <v>106.8163686481896</v>
      </c>
      <c r="AL49" s="56">
        <f>AM43*AL$46/$O$46</f>
        <v>135.13159603089167</v>
      </c>
      <c r="AM49" s="135"/>
      <c r="AN49" s="56">
        <f>AQ43*AN$46/$O$46</f>
        <v>4.0153326812626924</v>
      </c>
      <c r="AO49" s="56">
        <f>AQ43*AO$46/$O$46</f>
        <v>220.48796608747119</v>
      </c>
      <c r="AP49" s="56">
        <f>AQ43*AP$46/$O$46</f>
        <v>27.496701167266046</v>
      </c>
      <c r="AQ49" s="135"/>
      <c r="AR49" s="56">
        <f>AW43*AR$46/$O$46</f>
        <v>0</v>
      </c>
      <c r="AS49" s="56">
        <f>AW43*AS$46/$O$46</f>
        <v>247.58305925413725</v>
      </c>
      <c r="AT49" s="469">
        <f>AW43*AT$46/$AW$28</f>
        <v>8.1817607447714149</v>
      </c>
      <c r="AU49" s="469"/>
      <c r="AV49" s="469"/>
      <c r="AW49" s="135"/>
      <c r="AX49" s="56">
        <f>BB43*AX$46/$O$46</f>
        <v>13.424363607283441</v>
      </c>
      <c r="AY49" s="56">
        <f>BB43*AY$46/$O$46</f>
        <v>201.70575593707673</v>
      </c>
      <c r="AZ49" s="56">
        <f>BB43*AZ$46/$O$46</f>
        <v>35.000651235794479</v>
      </c>
      <c r="BA49" s="56">
        <f>BB43*BA$46/$O$46</f>
        <v>1.8692291558447642</v>
      </c>
      <c r="BB49" s="135"/>
      <c r="BC49" s="56">
        <f>BF43*BC$46/$O$46</f>
        <v>59.177680618055504</v>
      </c>
      <c r="BD49" s="56">
        <f>BF43*BD$46/$O$46</f>
        <v>58.398677412131462</v>
      </c>
      <c r="BE49" s="56">
        <f>BF43*BE$46/$O$46</f>
        <v>134.423641905811</v>
      </c>
      <c r="BF49" s="135"/>
    </row>
    <row r="50" spans="1:58">
      <c r="A50" s="238"/>
      <c r="B50" s="248" t="s">
        <v>107</v>
      </c>
      <c r="C50" s="56">
        <f t="shared" ref="C50:C51" si="87">E44*C$46/$E$46</f>
        <v>176.32785507815788</v>
      </c>
      <c r="D50" s="56">
        <f t="shared" ref="D50:D51" si="88">E44*D$46/$E$46</f>
        <v>225.67214490184227</v>
      </c>
      <c r="E50" s="135"/>
      <c r="F50" s="56">
        <f t="shared" ref="F50:F51" si="89">H44*F$46/$H$46</f>
        <v>176.77863768640393</v>
      </c>
      <c r="G50" s="56">
        <f t="shared" ref="G50:G51" si="90">H44*G$46/$H$46</f>
        <v>225.22136229359626</v>
      </c>
      <c r="H50" s="135"/>
      <c r="I50" s="56">
        <f t="shared" ref="I50:I51" si="91">K44*I$46/$H$46</f>
        <v>106.1051617859973</v>
      </c>
      <c r="J50" s="56">
        <f t="shared" ref="J50:J51" si="92">K44*J$46/$H$46</f>
        <v>295.89483819400476</v>
      </c>
      <c r="K50" s="135"/>
      <c r="L50" s="56">
        <f t="shared" ref="L50:L51" si="93">O44*L$46/$O$46</f>
        <v>46.724531193454965</v>
      </c>
      <c r="M50" s="56">
        <f t="shared" ref="M50:M51" si="94">O44*M$46/$O$46</f>
        <v>19.137182547277796</v>
      </c>
      <c r="N50" s="56">
        <f t="shared" ref="N50:N51" si="95">O44*N$46/$O$46</f>
        <v>336.13828623926634</v>
      </c>
      <c r="O50" s="135"/>
      <c r="P50" s="56">
        <f t="shared" ref="P50:P51" si="96">S44*P$46/$O$46</f>
        <v>76.12336666985108</v>
      </c>
      <c r="Q50" s="56">
        <f t="shared" ref="Q50:Q51" si="97">S44*Q$46/$O$46</f>
        <v>224.59291117120756</v>
      </c>
      <c r="R50" s="56">
        <f t="shared" ref="R50:R51" si="98">S44*R$46/$O$46</f>
        <v>101.28372213893813</v>
      </c>
      <c r="S50" s="135"/>
      <c r="T50" s="56">
        <f t="shared" ref="T50:T51" si="99">W44*T$46/$O$46</f>
        <v>73.071434053041529</v>
      </c>
      <c r="U50" s="56">
        <f t="shared" ref="U50:U51" si="100">W44*U$46/$O$46</f>
        <v>91.650898334154107</v>
      </c>
      <c r="V50" s="56">
        <f t="shared" ref="V50:V51" si="101">W44*V$46/$O$46</f>
        <v>237.27766759280141</v>
      </c>
      <c r="W50" s="135"/>
      <c r="X50" s="56">
        <f t="shared" ref="X50:X51" si="102">AE44*X$46/$O$46</f>
        <v>8.882265187287171</v>
      </c>
      <c r="Y50" s="56">
        <f t="shared" ref="Y50:Y51" si="103">AE44*Y$46/$O$46</f>
        <v>305.442409056467</v>
      </c>
      <c r="Z50" s="56">
        <f t="shared" ref="Z50:Z51" si="104">AE44*Z$46/$O$46</f>
        <v>46.958246522277442</v>
      </c>
      <c r="AA50" s="56">
        <f t="shared" ref="AA50:AA51" si="105">AE44*AA$46/$O$46</f>
        <v>17.430498263936279</v>
      </c>
      <c r="AB50" s="56">
        <f t="shared" ref="AB50:AB51" si="106">AE44*AB$46/$O$46</f>
        <v>8.3553927253173992</v>
      </c>
      <c r="AC50" s="56">
        <f t="shared" ref="AC50:AC51" si="107">AE44*AC$46/$O$46</f>
        <v>9.5795214891398075</v>
      </c>
      <c r="AD50" s="56">
        <f t="shared" ref="AD50:AD51" si="108">AE44*AD$46/$O$46</f>
        <v>5.3516667355733158</v>
      </c>
      <c r="AE50" s="135"/>
      <c r="AF50" s="56">
        <f t="shared" ref="AF50:AF51" si="109">AI44*AF$46/$O$46</f>
        <v>7.7433283434061924</v>
      </c>
      <c r="AG50" s="56">
        <f t="shared" ref="AG50:AG51" si="110">AI44*AG$46/$O$46</f>
        <v>394.25667163659386</v>
      </c>
      <c r="AH50" s="56">
        <f t="shared" ref="AH50:AH51" si="111">AI44*AH$46/$O$46</f>
        <v>0</v>
      </c>
      <c r="AI50" s="135"/>
      <c r="AJ50" s="56">
        <f t="shared" ref="AJ50:AJ51" si="112">AM44*AJ$46/$O$46</f>
        <v>16.035389579783974</v>
      </c>
      <c r="AK50" s="56">
        <f t="shared" ref="AK50:AK51" si="113">AM44*AK$46/$O$46</f>
        <v>170.39754049738619</v>
      </c>
      <c r="AL50" s="56">
        <f t="shared" ref="AL50:AL51" si="114">AM44*AL$46/$O$46</f>
        <v>215.56706990282578</v>
      </c>
      <c r="AM50" s="135"/>
      <c r="AN50" s="56">
        <f t="shared" ref="AN50:AN51" si="115">AQ44*AN$46/$O$46</f>
        <v>6.4054116595128621</v>
      </c>
      <c r="AO50" s="56">
        <f t="shared" ref="AO50:AO51" si="116">AQ44*AO$46/$O$46</f>
        <v>351.73080311612858</v>
      </c>
      <c r="AP50" s="56">
        <f t="shared" ref="AP50:AP51" si="117">AQ44*AP$46/$O$46</f>
        <v>43.863785204358315</v>
      </c>
      <c r="AQ50" s="135"/>
      <c r="AR50" s="56">
        <f t="shared" ref="AR50:AR51" si="118">AW44*AR$46/$O$46</f>
        <v>0</v>
      </c>
      <c r="AS50" s="56">
        <f t="shared" ref="AS50:AS51" si="119">AW44*AS$46/$O$46</f>
        <v>394.95392793844655</v>
      </c>
      <c r="AT50" s="469">
        <f t="shared" ref="AT50:AT51" si="120">AW44*AT$46/$AW$28</f>
        <v>13.05185642884838</v>
      </c>
      <c r="AU50" s="469"/>
      <c r="AV50" s="469"/>
      <c r="AW50" s="135"/>
      <c r="AX50" s="56">
        <f t="shared" ref="AX50:AX51" si="121">BB44*AX$46/$O$46</f>
        <v>21.415056235039749</v>
      </c>
      <c r="AY50" s="56">
        <f t="shared" ref="AY50:AY51" si="122">BB44*AY$46/$O$46</f>
        <v>321.76870596533291</v>
      </c>
      <c r="AZ50" s="56">
        <f t="shared" ref="AZ50:AZ51" si="123">BB44*AZ$46/$O$46</f>
        <v>55.834372220883971</v>
      </c>
      <c r="BA50" s="56">
        <f t="shared" ref="BA50:BA51" si="124">BB44*BA$46/$O$46</f>
        <v>2.9818655587422609</v>
      </c>
      <c r="BB50" s="135"/>
      <c r="BC50" s="56">
        <f t="shared" ref="BC50:BC51" si="125">BF44*BC$46/$O$46</f>
        <v>94.402490529033784</v>
      </c>
      <c r="BD50" s="56">
        <f t="shared" ref="BD50:BD51" si="126">BF44*BD$46/$O$46</f>
        <v>93.159794938377345</v>
      </c>
      <c r="BE50" s="56">
        <f t="shared" ref="BE50:BE51" si="127">BF44*BE$46/$O$46</f>
        <v>214.43771451258547</v>
      </c>
      <c r="BF50" s="135"/>
    </row>
    <row r="51" spans="1:58">
      <c r="A51" s="238"/>
      <c r="B51" s="248" t="s">
        <v>108</v>
      </c>
      <c r="C51" s="56">
        <f t="shared" si="87"/>
        <v>243.39353215821944</v>
      </c>
      <c r="D51" s="56">
        <f t="shared" si="88"/>
        <v>311.50574838577984</v>
      </c>
      <c r="E51" s="135"/>
      <c r="F51" s="56">
        <f t="shared" si="89"/>
        <v>245.79690533501744</v>
      </c>
      <c r="G51" s="56">
        <f t="shared" si="90"/>
        <v>313.1527349209818</v>
      </c>
      <c r="H51" s="135"/>
      <c r="I51" s="56">
        <f t="shared" si="91"/>
        <v>147.53095027994624</v>
      </c>
      <c r="J51" s="56">
        <f t="shared" si="92"/>
        <v>411.4186899760557</v>
      </c>
      <c r="K51" s="135"/>
      <c r="L51" s="56">
        <f t="shared" si="93"/>
        <v>65.437589705792732</v>
      </c>
      <c r="M51" s="56">
        <f t="shared" si="94"/>
        <v>26.801576552340869</v>
      </c>
      <c r="N51" s="56">
        <f t="shared" si="95"/>
        <v>470.76083370986447</v>
      </c>
      <c r="O51" s="135"/>
      <c r="P51" s="56">
        <f t="shared" si="96"/>
        <v>106.6105856587621</v>
      </c>
      <c r="Q51" s="56">
        <f t="shared" si="97"/>
        <v>314.54181340421286</v>
      </c>
      <c r="R51" s="56">
        <f t="shared" si="98"/>
        <v>141.84760090501985</v>
      </c>
      <c r="S51" s="135"/>
      <c r="T51" s="56">
        <f t="shared" si="99"/>
        <v>102.33636162082281</v>
      </c>
      <c r="U51" s="56">
        <f t="shared" si="100"/>
        <v>128.3568551287637</v>
      </c>
      <c r="V51" s="56">
        <f t="shared" si="101"/>
        <v>332.30678321840861</v>
      </c>
      <c r="W51" s="135"/>
      <c r="X51" s="56">
        <f t="shared" si="102"/>
        <v>12.439590299520473</v>
      </c>
      <c r="Y51" s="56">
        <f t="shared" si="103"/>
        <v>427.77133407356217</v>
      </c>
      <c r="Z51" s="56">
        <f t="shared" si="104"/>
        <v>65.764907442424871</v>
      </c>
      <c r="AA51" s="56">
        <f t="shared" si="105"/>
        <v>24.411369459021309</v>
      </c>
      <c r="AB51" s="56">
        <f t="shared" si="106"/>
        <v>11.701706727165051</v>
      </c>
      <c r="AC51" s="56">
        <f t="shared" si="107"/>
        <v>13.41609601578976</v>
      </c>
      <c r="AD51" s="56">
        <f t="shared" si="108"/>
        <v>7.4949959505134824</v>
      </c>
      <c r="AE51" s="135"/>
      <c r="AF51" s="56">
        <f t="shared" si="109"/>
        <v>10.844512082852699</v>
      </c>
      <c r="AG51" s="56">
        <f t="shared" si="110"/>
        <v>552.15548788514673</v>
      </c>
      <c r="AH51" s="56">
        <f t="shared" si="111"/>
        <v>0</v>
      </c>
      <c r="AI51" s="135"/>
      <c r="AJ51" s="56">
        <f t="shared" si="112"/>
        <v>22.457523217299467</v>
      </c>
      <c r="AK51" s="56">
        <f t="shared" si="113"/>
        <v>238.64133159041893</v>
      </c>
      <c r="AL51" s="56">
        <f t="shared" si="114"/>
        <v>301.90114516027518</v>
      </c>
      <c r="AM51" s="135"/>
      <c r="AN51" s="56">
        <f t="shared" si="115"/>
        <v>8.9707630952243278</v>
      </c>
      <c r="AO51" s="56">
        <f t="shared" si="116"/>
        <v>492.59811480839983</v>
      </c>
      <c r="AP51" s="56">
        <f t="shared" si="117"/>
        <v>61.43112206437484</v>
      </c>
      <c r="AQ51" s="135"/>
      <c r="AR51" s="56">
        <f t="shared" si="118"/>
        <v>0</v>
      </c>
      <c r="AS51" s="56">
        <f t="shared" si="119"/>
        <v>553.13199360141607</v>
      </c>
      <c r="AT51" s="469">
        <f t="shared" si="120"/>
        <v>18.279092461168037</v>
      </c>
      <c r="AU51" s="469"/>
      <c r="AV51" s="469"/>
      <c r="AW51" s="135"/>
      <c r="AX51" s="56">
        <f t="shared" si="121"/>
        <v>29.991732985676414</v>
      </c>
      <c r="AY51" s="56">
        <f t="shared" si="122"/>
        <v>450.63627228158788</v>
      </c>
      <c r="AZ51" s="56">
        <f t="shared" si="123"/>
        <v>78.195899403320539</v>
      </c>
      <c r="BA51" s="56">
        <f t="shared" si="124"/>
        <v>4.1760952974129175</v>
      </c>
      <c r="BB51" s="135"/>
      <c r="BC51" s="56">
        <f t="shared" si="125"/>
        <v>132.21045315290868</v>
      </c>
      <c r="BD51" s="56">
        <f t="shared" si="126"/>
        <v>130.47006106948922</v>
      </c>
      <c r="BE51" s="56">
        <f t="shared" si="127"/>
        <v>300.31948574559669</v>
      </c>
      <c r="BF51" s="135"/>
    </row>
    <row r="52" spans="1:58">
      <c r="A52" s="157"/>
      <c r="B52" s="241"/>
      <c r="C52" s="138"/>
      <c r="D52" s="139"/>
      <c r="E52" s="140"/>
      <c r="F52" s="139"/>
      <c r="G52" s="139"/>
      <c r="H52" s="140"/>
      <c r="I52" s="139"/>
      <c r="J52" s="139"/>
      <c r="K52" s="140"/>
      <c r="L52" s="140"/>
      <c r="M52" s="140"/>
      <c r="N52" s="141"/>
      <c r="O52" s="140"/>
      <c r="P52" s="140"/>
      <c r="Q52" s="141"/>
      <c r="R52" s="140"/>
      <c r="S52" s="140"/>
      <c r="T52" s="140"/>
      <c r="U52" s="140"/>
      <c r="V52" s="141"/>
      <c r="W52" s="140"/>
      <c r="X52" s="140"/>
      <c r="Y52" s="141"/>
      <c r="Z52" s="140"/>
      <c r="AA52" s="140"/>
      <c r="AB52" s="140"/>
      <c r="AC52" s="140"/>
      <c r="AD52" s="140"/>
      <c r="AE52" s="140"/>
      <c r="AF52" s="140"/>
      <c r="AG52" s="141"/>
      <c r="AH52" s="140"/>
      <c r="AI52" s="140"/>
      <c r="AJ52" s="140"/>
      <c r="AK52" s="141"/>
      <c r="AL52" s="140"/>
      <c r="AM52" s="140"/>
      <c r="AN52" s="140"/>
      <c r="AO52" s="141"/>
      <c r="AP52" s="140"/>
      <c r="AQ52" s="140"/>
      <c r="AR52" s="140"/>
      <c r="AS52" s="141"/>
      <c r="AT52" s="140"/>
      <c r="AU52" s="140"/>
      <c r="AV52" s="140"/>
      <c r="AW52" s="140"/>
      <c r="AX52" s="140"/>
      <c r="AY52" s="141"/>
      <c r="AZ52" s="140"/>
      <c r="BA52" s="140"/>
      <c r="BB52" s="140"/>
      <c r="BC52" s="140"/>
      <c r="BD52" s="141"/>
      <c r="BE52" s="140"/>
      <c r="BF52" s="140"/>
    </row>
    <row r="53" spans="1:58" s="256" customFormat="1">
      <c r="A53" s="249" t="s">
        <v>75</v>
      </c>
      <c r="B53" s="250">
        <f>CHITEST(C43:D45,C49:D51)</f>
        <v>2.2165072896155507E-3</v>
      </c>
      <c r="C53" s="251"/>
      <c r="D53" s="262"/>
      <c r="E53" s="143">
        <f>CHITEST(F43:G45,F49:G51)</f>
        <v>2.7475330078049823E-2</v>
      </c>
      <c r="F53" s="253"/>
      <c r="G53" s="253"/>
      <c r="H53" s="143">
        <f>CHITEST(I43:J45,I49:J51)</f>
        <v>0.5708596015136127</v>
      </c>
      <c r="I53" s="253"/>
      <c r="J53" s="253"/>
      <c r="K53" s="254">
        <f>CHITEST(L43:N45,L49:N51)</f>
        <v>5.04392313483307E-5</v>
      </c>
      <c r="L53" s="253"/>
      <c r="M53" s="253"/>
      <c r="N53" s="255"/>
      <c r="O53" s="254">
        <f>CHITEST(P43:R45,P49:R51)</f>
        <v>4.4668927028226252E-2</v>
      </c>
      <c r="P53" s="253"/>
      <c r="Q53" s="255"/>
      <c r="R53" s="253"/>
      <c r="S53" s="257">
        <f>CHITEST(T43:V45,T49:V51)</f>
        <v>4.7707587269827166E-12</v>
      </c>
      <c r="T53" s="253"/>
      <c r="U53" s="253"/>
      <c r="V53" s="255"/>
      <c r="W53" s="254">
        <f>CHITEST(X43:AD45,X49:AD51)</f>
        <v>2.2981377689361199E-6</v>
      </c>
      <c r="X53" s="253"/>
      <c r="Y53" s="255"/>
      <c r="Z53" s="253"/>
      <c r="AA53" s="253"/>
      <c r="AB53" s="253"/>
      <c r="AC53" s="253"/>
      <c r="AD53" s="253"/>
      <c r="AE53" s="254">
        <f>CHITEST(AF43:AG45,AF49:AG51)</f>
        <v>0.80222844796537662</v>
      </c>
      <c r="AF53" s="253"/>
      <c r="AG53" s="255"/>
      <c r="AH53" s="253"/>
      <c r="AI53" s="254">
        <f>CHITEST(AJ43:AL45,AJ49:AL51)</f>
        <v>4.7990764752483279E-8</v>
      </c>
      <c r="AJ53" s="253"/>
      <c r="AK53" s="255"/>
      <c r="AL53" s="253"/>
      <c r="AM53" s="254">
        <f>CHITEST(AN43:AP45,AN49:AP51)</f>
        <v>4.165331473171134E-9</v>
      </c>
      <c r="AN53" s="253"/>
      <c r="AO53" s="255"/>
      <c r="AP53" s="253"/>
      <c r="AQ53" s="254">
        <f>CHITEST(AS43:AV45,AS49:AV51)</f>
        <v>9.2875669160697089E-2</v>
      </c>
      <c r="AR53" s="253"/>
      <c r="AS53" s="255"/>
      <c r="AT53" s="253"/>
      <c r="AU53" s="253"/>
      <c r="AV53" s="253"/>
      <c r="AW53" s="254">
        <f>CHITEST(AX43:BA45,AX49:BA51)</f>
        <v>2.3170795763737976E-4</v>
      </c>
      <c r="AX53" s="253"/>
      <c r="AY53" s="255"/>
      <c r="AZ53" s="253"/>
      <c r="BA53" s="253"/>
      <c r="BB53" s="263">
        <f>CHITEST(BC43:BE45,BC49:BE51)</f>
        <v>1.7806766912176595E-14</v>
      </c>
      <c r="BC53" s="253"/>
      <c r="BD53" s="255"/>
      <c r="BE53" s="253"/>
      <c r="BF53" s="253"/>
    </row>
  </sheetData>
  <mergeCells count="66">
    <mergeCell ref="A48:B48"/>
    <mergeCell ref="AT49:AV49"/>
    <mergeCell ref="AT50:AV50"/>
    <mergeCell ref="AT51:AV51"/>
    <mergeCell ref="F4:H4"/>
    <mergeCell ref="I4:K4"/>
    <mergeCell ref="L4:O4"/>
    <mergeCell ref="P4:S4"/>
    <mergeCell ref="A30:B30"/>
    <mergeCell ref="AJ22:AM22"/>
    <mergeCell ref="AN22:AQ22"/>
    <mergeCell ref="AR22:AW22"/>
    <mergeCell ref="AT24:AV24"/>
    <mergeCell ref="AT25:AV25"/>
    <mergeCell ref="A12:B12"/>
    <mergeCell ref="AT42:AV42"/>
    <mergeCell ref="BG4:BG5"/>
    <mergeCell ref="A7:A10"/>
    <mergeCell ref="A22:B24"/>
    <mergeCell ref="C22:E22"/>
    <mergeCell ref="F22:H22"/>
    <mergeCell ref="I22:K22"/>
    <mergeCell ref="L22:O22"/>
    <mergeCell ref="P22:S22"/>
    <mergeCell ref="T4:W4"/>
    <mergeCell ref="X4:AE4"/>
    <mergeCell ref="AF4:AI4"/>
    <mergeCell ref="AJ4:AM4"/>
    <mergeCell ref="AN4:AQ4"/>
    <mergeCell ref="AR4:AW4"/>
    <mergeCell ref="A4:B6"/>
    <mergeCell ref="C4:E4"/>
    <mergeCell ref="AX4:BB4"/>
    <mergeCell ref="BC4:BF4"/>
    <mergeCell ref="AX22:BB22"/>
    <mergeCell ref="BC22:BF22"/>
    <mergeCell ref="AT23:AV23"/>
    <mergeCell ref="AX40:BB40"/>
    <mergeCell ref="BC40:BF40"/>
    <mergeCell ref="AT27:AV27"/>
    <mergeCell ref="AT28:AV28"/>
    <mergeCell ref="A40:B42"/>
    <mergeCell ref="C40:E40"/>
    <mergeCell ref="F40:H40"/>
    <mergeCell ref="I40:K40"/>
    <mergeCell ref="L40:O40"/>
    <mergeCell ref="P40:S40"/>
    <mergeCell ref="T40:W40"/>
    <mergeCell ref="X40:AE40"/>
    <mergeCell ref="AT31:AV31"/>
    <mergeCell ref="AT32:AV32"/>
    <mergeCell ref="AT33:AV33"/>
    <mergeCell ref="AT41:AV41"/>
    <mergeCell ref="AN40:AQ40"/>
    <mergeCell ref="AR40:AW40"/>
    <mergeCell ref="AT26:AV26"/>
    <mergeCell ref="A43:A46"/>
    <mergeCell ref="AT43:AV43"/>
    <mergeCell ref="AT44:AV44"/>
    <mergeCell ref="AT45:AV45"/>
    <mergeCell ref="AT46:AV46"/>
    <mergeCell ref="T22:W22"/>
    <mergeCell ref="X22:AE22"/>
    <mergeCell ref="AF22:AI22"/>
    <mergeCell ref="AF40:AI40"/>
    <mergeCell ref="AJ40:AM40"/>
  </mergeCells>
  <pageMargins left="0.7" right="0.7" top="0.75" bottom="0.75" header="0.3" footer="0.3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63"/>
  <sheetViews>
    <sheetView tabSelected="1" workbookViewId="0">
      <selection activeCell="A43" sqref="A43"/>
    </sheetView>
  </sheetViews>
  <sheetFormatPr defaultRowHeight="15"/>
  <cols>
    <col min="1" max="1" width="18" customWidth="1"/>
    <col min="2" max="2" width="18.42578125" customWidth="1"/>
    <col min="3" max="3" width="19.28515625" customWidth="1"/>
    <col min="4" max="4" width="21.7109375" customWidth="1"/>
    <col min="5" max="5" width="17.7109375" bestFit="1" customWidth="1"/>
    <col min="6" max="6" width="28" bestFit="1" customWidth="1"/>
    <col min="7" max="14" width="17.7109375" bestFit="1" customWidth="1"/>
    <col min="15" max="15" width="20.85546875" bestFit="1" customWidth="1"/>
  </cols>
  <sheetData>
    <row r="1" spans="1:15" s="312" customFormat="1">
      <c r="A1" s="66" t="s">
        <v>134</v>
      </c>
      <c r="B1" s="66"/>
    </row>
    <row r="2" spans="1:15" s="312" customFormat="1" ht="15.75" thickBot="1"/>
    <row r="3" spans="1:15" s="311" customFormat="1" ht="53.25" customHeight="1" thickTop="1">
      <c r="A3" s="323" t="s">
        <v>115</v>
      </c>
      <c r="B3" s="315" t="s">
        <v>116</v>
      </c>
      <c r="C3" s="315" t="s">
        <v>119</v>
      </c>
      <c r="D3" s="315" t="s">
        <v>120</v>
      </c>
      <c r="E3" s="315" t="s">
        <v>121</v>
      </c>
      <c r="F3" s="315" t="s">
        <v>122</v>
      </c>
      <c r="G3" s="315" t="s">
        <v>123</v>
      </c>
      <c r="H3" s="315" t="s">
        <v>124</v>
      </c>
      <c r="I3" s="315" t="s">
        <v>125</v>
      </c>
      <c r="J3" s="315" t="s">
        <v>126</v>
      </c>
      <c r="K3" s="315" t="s">
        <v>127</v>
      </c>
      <c r="L3" s="315" t="s">
        <v>128</v>
      </c>
      <c r="M3" s="315" t="s">
        <v>129</v>
      </c>
      <c r="N3" s="315" t="s">
        <v>130</v>
      </c>
      <c r="O3" s="316" t="s">
        <v>131</v>
      </c>
    </row>
    <row r="4" spans="1:15">
      <c r="A4" s="324" t="s">
        <v>117</v>
      </c>
      <c r="B4" s="313">
        <v>1965</v>
      </c>
      <c r="C4" s="318">
        <v>3.1204120727424134E-9</v>
      </c>
      <c r="D4" s="318">
        <v>3.2437064646993639E-3</v>
      </c>
      <c r="E4" s="318">
        <v>2.0907643211442413E-6</v>
      </c>
      <c r="F4" s="318">
        <v>4.9378321709234124E-7</v>
      </c>
      <c r="G4" s="318">
        <v>2.2196861518334166E-5</v>
      </c>
      <c r="H4" s="318">
        <v>8.3440973863296644E-3</v>
      </c>
      <c r="I4" s="318">
        <v>4.0022825130429964E-7</v>
      </c>
      <c r="J4" s="318">
        <v>3.3854420922299292E-6</v>
      </c>
      <c r="K4" s="318">
        <v>3.9007623856799194E-7</v>
      </c>
      <c r="L4" s="318">
        <v>1.2757725801628978E-5</v>
      </c>
      <c r="M4" s="318">
        <v>2.0521865465859745E-36</v>
      </c>
      <c r="N4" s="318">
        <v>1.9260409946865405E-11</v>
      </c>
      <c r="O4" s="319">
        <v>4.8875996191669577E-38</v>
      </c>
    </row>
    <row r="5" spans="1:15">
      <c r="A5" s="324"/>
      <c r="B5" s="313" t="s">
        <v>133</v>
      </c>
      <c r="C5" s="318">
        <v>0.85745642513958376</v>
      </c>
      <c r="D5" s="318">
        <v>0.80212939780880976</v>
      </c>
      <c r="E5" s="318">
        <v>0.16836437373834276</v>
      </c>
      <c r="F5" s="318">
        <v>0.56576497095246081</v>
      </c>
      <c r="G5" s="318">
        <v>0.86188221677641252</v>
      </c>
      <c r="H5" s="318">
        <v>6.1138044040765165E-2</v>
      </c>
      <c r="I5" s="318">
        <v>0.34878753536613649</v>
      </c>
      <c r="J5" s="318">
        <v>0.28350891135902073</v>
      </c>
      <c r="K5" s="318">
        <v>0.38532727862405003</v>
      </c>
      <c r="L5" s="318">
        <v>0.3432183116906517</v>
      </c>
      <c r="M5" s="318">
        <v>0.94439670949534171</v>
      </c>
      <c r="N5" s="318">
        <v>0.49151155972027138</v>
      </c>
      <c r="O5" s="319">
        <v>3.3099489473877662E-2</v>
      </c>
    </row>
    <row r="6" spans="1:15">
      <c r="A6" s="325"/>
      <c r="B6" s="317" t="s">
        <v>132</v>
      </c>
      <c r="C6" s="320">
        <v>0.15963500373773851</v>
      </c>
      <c r="D6" s="320">
        <v>0.92876461413140576</v>
      </c>
      <c r="E6" s="320">
        <v>0.79881445551558916</v>
      </c>
      <c r="F6" s="320">
        <v>0.17614024337966669</v>
      </c>
      <c r="G6" s="320">
        <v>1.2409653452121602E-2</v>
      </c>
      <c r="H6" s="320">
        <v>4.8414293472813499E-3</v>
      </c>
      <c r="I6" s="320">
        <v>1.3299484898780923E-2</v>
      </c>
      <c r="J6" s="320">
        <v>2.3013886972802655E-2</v>
      </c>
      <c r="K6" s="320">
        <v>1.0444458687510422E-4</v>
      </c>
      <c r="L6" s="320">
        <v>0.61259753347737567</v>
      </c>
      <c r="M6" s="320">
        <v>0.80044795736597818</v>
      </c>
      <c r="N6" s="320">
        <v>1.8702710276789446E-2</v>
      </c>
      <c r="O6" s="321">
        <v>1.8448900270044571E-3</v>
      </c>
    </row>
    <row r="7" spans="1:15">
      <c r="A7" s="324" t="s">
        <v>118</v>
      </c>
      <c r="B7" s="313">
        <v>1965</v>
      </c>
      <c r="C7" s="318">
        <v>0.15464582023618959</v>
      </c>
      <c r="D7" s="318">
        <v>1.4394961153973373E-11</v>
      </c>
      <c r="E7" s="318">
        <v>8.3318740693759156E-23</v>
      </c>
      <c r="F7" s="318">
        <v>0.45545063273124708</v>
      </c>
      <c r="G7" s="318">
        <v>0.85841096503002379</v>
      </c>
      <c r="H7" s="318">
        <v>1.7592806831878745E-2</v>
      </c>
      <c r="I7" s="318">
        <v>5.3033357096861149E-4</v>
      </c>
      <c r="J7" s="318">
        <v>2.4415985961484528E-3</v>
      </c>
      <c r="K7" s="318">
        <v>0.34169374758086052</v>
      </c>
      <c r="L7" s="318">
        <v>3.7281269481154768E-2</v>
      </c>
      <c r="M7" s="318">
        <v>5.9326928779417769E-14</v>
      </c>
      <c r="N7" s="318">
        <v>6.8646008651020878E-7</v>
      </c>
      <c r="O7" s="319">
        <v>0.3938082272739527</v>
      </c>
    </row>
    <row r="8" spans="1:15">
      <c r="A8" s="324"/>
      <c r="B8" s="313" t="s">
        <v>133</v>
      </c>
      <c r="C8" s="318">
        <v>1.9552614977815944E-3</v>
      </c>
      <c r="D8" s="318">
        <v>1.3267436640971626E-11</v>
      </c>
      <c r="E8" s="318">
        <v>1.8898110941485112E-5</v>
      </c>
      <c r="F8" s="318">
        <v>8.0493148093588318E-2</v>
      </c>
      <c r="G8" s="318">
        <v>0.29680940462152916</v>
      </c>
      <c r="H8" s="318">
        <v>1.8941930440401239E-2</v>
      </c>
      <c r="I8" s="318">
        <v>1.7019704490233607E-2</v>
      </c>
      <c r="J8" s="318">
        <v>0.19544763621399389</v>
      </c>
      <c r="K8" s="318">
        <v>6.1704743462800225E-3</v>
      </c>
      <c r="L8" s="318">
        <v>0.27784228210303941</v>
      </c>
      <c r="M8" s="318">
        <v>0.99945108464503052</v>
      </c>
      <c r="N8" s="318">
        <v>0.11672043781878499</v>
      </c>
      <c r="O8" s="319">
        <v>0.41832168198719716</v>
      </c>
    </row>
    <row r="9" spans="1:15">
      <c r="A9" s="325"/>
      <c r="B9" s="317" t="s">
        <v>132</v>
      </c>
      <c r="C9" s="320">
        <v>4.9549942275047658E-3</v>
      </c>
      <c r="D9" s="320">
        <v>5.0821381886951534E-23</v>
      </c>
      <c r="E9" s="320">
        <v>6.7929092509973267E-10</v>
      </c>
      <c r="F9" s="320">
        <v>4.9995971350904915E-3</v>
      </c>
      <c r="G9" s="320">
        <v>2.1377089894437793E-2</v>
      </c>
      <c r="H9" s="320">
        <v>4.5970636784460367E-2</v>
      </c>
      <c r="I9" s="320">
        <v>6.1455183411098429E-16</v>
      </c>
      <c r="J9" s="320">
        <v>1.5176759323516644E-8</v>
      </c>
      <c r="K9" s="320">
        <v>1.669686724400962E-8</v>
      </c>
      <c r="L9" s="320">
        <v>1.6234217437274129E-5</v>
      </c>
      <c r="M9" s="320">
        <v>0.18495057944683094</v>
      </c>
      <c r="N9" s="320">
        <v>6.538707794620449E-4</v>
      </c>
      <c r="O9" s="321">
        <v>2.3943896533387028E-3</v>
      </c>
    </row>
    <row r="10" spans="1:15">
      <c r="A10" s="324" t="s">
        <v>90</v>
      </c>
      <c r="B10" s="313">
        <v>1965</v>
      </c>
      <c r="C10" s="322" t="s">
        <v>93</v>
      </c>
      <c r="D10" s="322" t="s">
        <v>93</v>
      </c>
      <c r="E10" s="322" t="s">
        <v>93</v>
      </c>
      <c r="F10" s="318">
        <v>1.4326717184843667E-14</v>
      </c>
      <c r="G10" s="318">
        <v>3.9007633590911424E-15</v>
      </c>
      <c r="H10" s="318">
        <v>9.2081748822845378E-15</v>
      </c>
      <c r="I10" s="318">
        <v>7.7880572245238786E-32</v>
      </c>
      <c r="J10" s="318">
        <v>2.2782782647912764E-24</v>
      </c>
      <c r="K10" s="318">
        <v>9.5290065614699706E-30</v>
      </c>
      <c r="L10" s="318">
        <v>1.6669219679499873E-16</v>
      </c>
      <c r="M10" s="318">
        <v>2.2548386715484506E-6</v>
      </c>
      <c r="N10" s="318">
        <v>5.1712473818774909E-4</v>
      </c>
      <c r="O10" s="319">
        <v>6.3321133501923884E-3</v>
      </c>
    </row>
    <row r="11" spans="1:15">
      <c r="A11" s="324"/>
      <c r="B11" s="313" t="s">
        <v>133</v>
      </c>
      <c r="C11" s="318">
        <v>1.5823671426214234E-25</v>
      </c>
      <c r="D11" s="318">
        <v>2.0362393511208869E-12</v>
      </c>
      <c r="E11" s="318">
        <v>2.3316496496835922E-2</v>
      </c>
      <c r="F11" s="318">
        <v>2.6073603623823906E-3</v>
      </c>
      <c r="G11" s="318">
        <v>2.0025604149095519E-6</v>
      </c>
      <c r="H11" s="318">
        <v>1.7140691725986142E-12</v>
      </c>
      <c r="I11" s="318">
        <v>1.5445905779802756E-4</v>
      </c>
      <c r="J11" s="318">
        <v>2.0152138970112063E-3</v>
      </c>
      <c r="K11" s="318">
        <v>2.0241393387521602E-6</v>
      </c>
      <c r="L11" s="318">
        <v>0.17644873313256734</v>
      </c>
      <c r="M11" s="318">
        <v>0.55061213246180496</v>
      </c>
      <c r="N11" s="318">
        <v>2.1811068047128106E-2</v>
      </c>
      <c r="O11" s="319">
        <v>2.6801976857305485E-4</v>
      </c>
    </row>
    <row r="12" spans="1:15">
      <c r="A12" s="325"/>
      <c r="B12" s="317" t="s">
        <v>132</v>
      </c>
      <c r="C12" s="320">
        <v>4.5422730131533868E-17</v>
      </c>
      <c r="D12" s="320">
        <v>1.3070367894588444E-8</v>
      </c>
      <c r="E12" s="320">
        <v>0.37347625369932358</v>
      </c>
      <c r="F12" s="320">
        <v>8.1093075940807433E-2</v>
      </c>
      <c r="G12" s="320">
        <v>5.7966835825529837E-3</v>
      </c>
      <c r="H12" s="320">
        <v>3.7429856214080213E-13</v>
      </c>
      <c r="I12" s="320">
        <v>1.0474373282026201E-8</v>
      </c>
      <c r="J12" s="320">
        <v>7.8548734053231851E-13</v>
      </c>
      <c r="K12" s="320">
        <v>9.3996339405802941E-5</v>
      </c>
      <c r="L12" s="320">
        <v>1.0681265647252641E-3</v>
      </c>
      <c r="M12" s="320">
        <v>0.12547183844734403</v>
      </c>
      <c r="N12" s="320">
        <v>0.31019740740418955</v>
      </c>
      <c r="O12" s="321">
        <v>6.2756216706218461E-10</v>
      </c>
    </row>
    <row r="13" spans="1:15">
      <c r="A13" s="324" t="s">
        <v>85</v>
      </c>
      <c r="B13" s="313">
        <v>1965</v>
      </c>
      <c r="C13" s="318">
        <v>3.3485936666689995E-11</v>
      </c>
      <c r="D13" s="318">
        <v>1.1615018433709067E-5</v>
      </c>
      <c r="E13" s="318">
        <v>0.15841162690548197</v>
      </c>
      <c r="F13" s="318">
        <v>3.2825121692568505E-13</v>
      </c>
      <c r="G13" s="318">
        <v>6.2459800444358933E-17</v>
      </c>
      <c r="H13" s="318">
        <v>2.5350134933962504E-15</v>
      </c>
      <c r="I13" s="318">
        <v>1.5535486113738796E-25</v>
      </c>
      <c r="J13" s="318">
        <v>5.2542890007029024E-13</v>
      </c>
      <c r="K13" s="318">
        <v>6.3837937517106905E-21</v>
      </c>
      <c r="L13" s="318">
        <v>2.4620581802913385E-15</v>
      </c>
      <c r="M13" s="318">
        <v>1.6453770883509088E-7</v>
      </c>
      <c r="N13" s="318">
        <v>1.356859289748659E-9</v>
      </c>
      <c r="O13" s="319">
        <v>5.6490373571903091E-12</v>
      </c>
    </row>
    <row r="14" spans="1:15">
      <c r="A14" s="324"/>
      <c r="B14" s="313" t="s">
        <v>133</v>
      </c>
      <c r="C14" s="318">
        <v>6.3858051142230063E-15</v>
      </c>
      <c r="D14" s="318">
        <v>2.7001878631883078E-6</v>
      </c>
      <c r="E14" s="318">
        <v>6.7279226335069872E-2</v>
      </c>
      <c r="F14" s="318">
        <v>4.8987958774135412E-3</v>
      </c>
      <c r="G14" s="318">
        <v>1.8876003031878797E-3</v>
      </c>
      <c r="H14" s="318">
        <v>2.7141422188374646E-7</v>
      </c>
      <c r="I14" s="318">
        <v>0.22684063459535925</v>
      </c>
      <c r="J14" s="318">
        <v>0.56315884438586716</v>
      </c>
      <c r="K14" s="318">
        <v>1.2556192058277354E-3</v>
      </c>
      <c r="L14" s="318">
        <v>0.34424011322931547</v>
      </c>
      <c r="M14" s="318">
        <v>0.40508412922450698</v>
      </c>
      <c r="N14" s="318">
        <v>0.59222916274820869</v>
      </c>
      <c r="O14" s="319">
        <v>6.8612755752204971E-3</v>
      </c>
    </row>
    <row r="15" spans="1:15">
      <c r="A15" s="325"/>
      <c r="B15" s="317" t="s">
        <v>132</v>
      </c>
      <c r="C15" s="320">
        <v>8.2273237809523938E-10</v>
      </c>
      <c r="D15" s="320">
        <v>1.9747167449257665E-4</v>
      </c>
      <c r="E15" s="320">
        <v>2.6299161811476058E-2</v>
      </c>
      <c r="F15" s="320">
        <v>1.3105473568108513E-3</v>
      </c>
      <c r="G15" s="320">
        <v>6.1381189724220959E-4</v>
      </c>
      <c r="H15" s="320">
        <v>3.2277775396227337E-13</v>
      </c>
      <c r="I15" s="320">
        <v>3.0845274399076962E-4</v>
      </c>
      <c r="J15" s="320">
        <v>0.28292561216999462</v>
      </c>
      <c r="K15" s="320">
        <v>1.7525020803597458E-6</v>
      </c>
      <c r="L15" s="320">
        <v>0.10802467310956486</v>
      </c>
      <c r="M15" s="320">
        <v>0.94968721756945107</v>
      </c>
      <c r="N15" s="320">
        <v>0.32592572288130989</v>
      </c>
      <c r="O15" s="321">
        <v>4.8513404799437725E-8</v>
      </c>
    </row>
    <row r="16" spans="1:15">
      <c r="A16" s="324" t="s">
        <v>104</v>
      </c>
      <c r="B16" s="313">
        <v>1965</v>
      </c>
      <c r="C16" s="318">
        <v>3.0336723959282451E-5</v>
      </c>
      <c r="D16" s="318">
        <v>2.1147705818758757E-4</v>
      </c>
      <c r="E16" s="318">
        <v>0.49371851836759439</v>
      </c>
      <c r="F16" s="318">
        <v>5.3183308555295119E-8</v>
      </c>
      <c r="G16" s="318">
        <v>3.3339164256181466E-12</v>
      </c>
      <c r="H16" s="318">
        <v>5.0749227452368694E-10</v>
      </c>
      <c r="I16" s="318">
        <v>8.3999068155616372E-9</v>
      </c>
      <c r="J16" s="318">
        <v>4.9377533418710622E-7</v>
      </c>
      <c r="K16" s="318">
        <v>6.4565961423063899E-5</v>
      </c>
      <c r="L16" s="318">
        <v>0.14349532419000524</v>
      </c>
      <c r="M16" s="318">
        <v>6.085168590725795E-5</v>
      </c>
      <c r="N16" s="318">
        <v>1.4052314546031029E-5</v>
      </c>
      <c r="O16" s="319">
        <v>4.2764161789203731E-13</v>
      </c>
    </row>
    <row r="17" spans="1:15">
      <c r="A17" s="324"/>
      <c r="B17" s="313" t="s">
        <v>133</v>
      </c>
      <c r="C17" s="318">
        <v>9.5719687218876024E-4</v>
      </c>
      <c r="D17" s="318">
        <v>8.0116908079183161E-2</v>
      </c>
      <c r="E17" s="318">
        <v>0.490638905474999</v>
      </c>
      <c r="F17" s="318">
        <v>3.1611505690093834E-2</v>
      </c>
      <c r="G17" s="318">
        <v>0.79598492081562688</v>
      </c>
      <c r="H17" s="318">
        <v>8.8075355227663338E-5</v>
      </c>
      <c r="I17" s="318">
        <v>2.0700557050081801E-2</v>
      </c>
      <c r="J17" s="318">
        <v>0.48937648936742106</v>
      </c>
      <c r="K17" s="318">
        <v>4.9209918237020367E-3</v>
      </c>
      <c r="L17" s="318">
        <v>3.3157724429349256E-6</v>
      </c>
      <c r="M17" s="318">
        <v>0.96066439790600799</v>
      </c>
      <c r="N17" s="318">
        <v>2.1325834520695728E-2</v>
      </c>
      <c r="O17" s="319">
        <v>1.519249289758506E-7</v>
      </c>
    </row>
    <row r="18" spans="1:15" ht="15.75" thickBot="1">
      <c r="A18" s="326"/>
      <c r="B18" s="314" t="s">
        <v>132</v>
      </c>
      <c r="C18" s="327">
        <v>2.216507289708014E-3</v>
      </c>
      <c r="D18" s="327">
        <v>2.7475330079195979E-2</v>
      </c>
      <c r="E18" s="327">
        <v>0.57085960200387609</v>
      </c>
      <c r="F18" s="327">
        <v>5.0439231352656748E-5</v>
      </c>
      <c r="G18" s="327">
        <v>4.4668927032057409E-2</v>
      </c>
      <c r="H18" s="327">
        <v>4.7707587273919069E-12</v>
      </c>
      <c r="I18" s="327">
        <v>2.2981377673037921E-6</v>
      </c>
      <c r="J18" s="327">
        <v>0.80222844807052507</v>
      </c>
      <c r="K18" s="327">
        <v>4.7990764756599336E-8</v>
      </c>
      <c r="L18" s="327">
        <v>4.1653314735283991E-9</v>
      </c>
      <c r="M18" s="327">
        <v>9.2875669171853165E-2</v>
      </c>
      <c r="N18" s="327">
        <v>2.3170795766521221E-4</v>
      </c>
      <c r="O18" s="328">
        <v>1.7806766913703871E-14</v>
      </c>
    </row>
    <row r="19" spans="1:15" ht="15.75" thickTop="1">
      <c r="B19" s="310"/>
    </row>
    <row r="20" spans="1:15">
      <c r="A20" s="66" t="s">
        <v>135</v>
      </c>
      <c r="B20" s="66"/>
      <c r="C20" s="312"/>
      <c r="D20" s="312"/>
      <c r="E20" s="312"/>
      <c r="F20" s="312"/>
      <c r="G20" s="312"/>
      <c r="H20" s="312"/>
      <c r="I20" s="312"/>
      <c r="J20" s="312"/>
      <c r="K20" s="312"/>
      <c r="L20" s="312"/>
      <c r="M20" s="312"/>
      <c r="N20" s="312"/>
      <c r="O20" s="312"/>
    </row>
    <row r="21" spans="1:15" ht="15.75" thickBot="1">
      <c r="A21" s="312"/>
      <c r="B21" s="312"/>
      <c r="C21" s="312"/>
      <c r="D21" s="312"/>
      <c r="E21" s="312"/>
      <c r="F21" s="312"/>
      <c r="G21" s="312"/>
      <c r="H21" s="312"/>
      <c r="I21" s="312"/>
      <c r="J21" s="312"/>
      <c r="K21" s="312"/>
      <c r="L21" s="312"/>
      <c r="M21" s="312"/>
      <c r="N21" s="312"/>
      <c r="O21" s="312"/>
    </row>
    <row r="22" spans="1:15" ht="49.5" thickTop="1">
      <c r="A22" s="323" t="s">
        <v>115</v>
      </c>
      <c r="B22" s="315" t="s">
        <v>116</v>
      </c>
      <c r="C22" s="315" t="s">
        <v>119</v>
      </c>
      <c r="D22" s="315" t="s">
        <v>120</v>
      </c>
      <c r="E22" s="315" t="s">
        <v>121</v>
      </c>
      <c r="F22" s="315" t="s">
        <v>122</v>
      </c>
      <c r="G22" s="315" t="s">
        <v>123</v>
      </c>
      <c r="H22" s="315" t="s">
        <v>124</v>
      </c>
      <c r="I22" s="315" t="s">
        <v>125</v>
      </c>
      <c r="J22" s="315" t="s">
        <v>126</v>
      </c>
      <c r="K22" s="315" t="s">
        <v>127</v>
      </c>
      <c r="L22" s="315" t="s">
        <v>128</v>
      </c>
      <c r="M22" s="315" t="s">
        <v>129</v>
      </c>
      <c r="N22" s="315" t="s">
        <v>130</v>
      </c>
      <c r="O22" s="316" t="s">
        <v>131</v>
      </c>
    </row>
    <row r="23" spans="1:15">
      <c r="A23" s="324" t="s">
        <v>117</v>
      </c>
      <c r="B23" s="313">
        <v>1965</v>
      </c>
      <c r="C23" s="318" t="str">
        <f>IF(C4&lt;0.05,"+","-")</f>
        <v>+</v>
      </c>
      <c r="D23" s="318" t="str">
        <f t="shared" ref="D23:O23" si="0">IF(D4&lt;0.05,"+","-")</f>
        <v>+</v>
      </c>
      <c r="E23" s="318" t="str">
        <f t="shared" si="0"/>
        <v>+</v>
      </c>
      <c r="F23" s="318" t="str">
        <f t="shared" si="0"/>
        <v>+</v>
      </c>
      <c r="G23" s="318" t="str">
        <f t="shared" si="0"/>
        <v>+</v>
      </c>
      <c r="H23" s="318" t="str">
        <f t="shared" si="0"/>
        <v>+</v>
      </c>
      <c r="I23" s="318" t="str">
        <f t="shared" si="0"/>
        <v>+</v>
      </c>
      <c r="J23" s="318" t="str">
        <f t="shared" si="0"/>
        <v>+</v>
      </c>
      <c r="K23" s="318" t="str">
        <f t="shared" si="0"/>
        <v>+</v>
      </c>
      <c r="L23" s="318" t="str">
        <f t="shared" si="0"/>
        <v>+</v>
      </c>
      <c r="M23" s="318" t="str">
        <f t="shared" si="0"/>
        <v>+</v>
      </c>
      <c r="N23" s="318" t="str">
        <f t="shared" si="0"/>
        <v>+</v>
      </c>
      <c r="O23" s="329" t="str">
        <f t="shared" si="0"/>
        <v>+</v>
      </c>
    </row>
    <row r="24" spans="1:15">
      <c r="A24" s="324"/>
      <c r="B24" s="313" t="s">
        <v>133</v>
      </c>
      <c r="C24" s="318" t="str">
        <f t="shared" ref="C24:O25" si="1">IF(C5&lt;0.05,"+","-")</f>
        <v>-</v>
      </c>
      <c r="D24" s="318" t="str">
        <f t="shared" si="1"/>
        <v>-</v>
      </c>
      <c r="E24" s="318" t="str">
        <f t="shared" si="1"/>
        <v>-</v>
      </c>
      <c r="F24" s="318" t="str">
        <f t="shared" si="1"/>
        <v>-</v>
      </c>
      <c r="G24" s="318" t="str">
        <f t="shared" si="1"/>
        <v>-</v>
      </c>
      <c r="H24" s="318" t="str">
        <f t="shared" si="1"/>
        <v>-</v>
      </c>
      <c r="I24" s="318" t="str">
        <f t="shared" si="1"/>
        <v>-</v>
      </c>
      <c r="J24" s="318" t="str">
        <f t="shared" si="1"/>
        <v>-</v>
      </c>
      <c r="K24" s="318" t="str">
        <f t="shared" si="1"/>
        <v>-</v>
      </c>
      <c r="L24" s="318" t="str">
        <f t="shared" si="1"/>
        <v>-</v>
      </c>
      <c r="M24" s="318" t="str">
        <f t="shared" si="1"/>
        <v>-</v>
      </c>
      <c r="N24" s="318" t="str">
        <f t="shared" si="1"/>
        <v>-</v>
      </c>
      <c r="O24" s="330" t="str">
        <f t="shared" si="1"/>
        <v>+</v>
      </c>
    </row>
    <row r="25" spans="1:15">
      <c r="A25" s="325"/>
      <c r="B25" s="317" t="s">
        <v>132</v>
      </c>
      <c r="C25" s="320" t="str">
        <f t="shared" si="1"/>
        <v>-</v>
      </c>
      <c r="D25" s="320" t="str">
        <f t="shared" si="1"/>
        <v>-</v>
      </c>
      <c r="E25" s="320" t="str">
        <f t="shared" si="1"/>
        <v>-</v>
      </c>
      <c r="F25" s="320" t="str">
        <f t="shared" si="1"/>
        <v>-</v>
      </c>
      <c r="G25" s="320" t="str">
        <f t="shared" si="1"/>
        <v>+</v>
      </c>
      <c r="H25" s="320" t="str">
        <f t="shared" si="1"/>
        <v>+</v>
      </c>
      <c r="I25" s="320" t="str">
        <f t="shared" si="1"/>
        <v>+</v>
      </c>
      <c r="J25" s="320" t="str">
        <f t="shared" si="1"/>
        <v>+</v>
      </c>
      <c r="K25" s="320" t="str">
        <f t="shared" si="1"/>
        <v>+</v>
      </c>
      <c r="L25" s="320" t="str">
        <f t="shared" si="1"/>
        <v>-</v>
      </c>
      <c r="M25" s="320" t="str">
        <f t="shared" si="1"/>
        <v>-</v>
      </c>
      <c r="N25" s="320" t="str">
        <f t="shared" si="1"/>
        <v>+</v>
      </c>
      <c r="O25" s="331" t="str">
        <f t="shared" si="1"/>
        <v>+</v>
      </c>
    </row>
    <row r="26" spans="1:15">
      <c r="A26" s="324" t="s">
        <v>118</v>
      </c>
      <c r="B26" s="313">
        <v>1965</v>
      </c>
      <c r="C26" s="318" t="str">
        <f>IF(C7&lt;0.05,"+","-")</f>
        <v>-</v>
      </c>
      <c r="D26" s="318" t="str">
        <f t="shared" ref="D26:O26" si="2">IF(D7&lt;0.05,"+","-")</f>
        <v>+</v>
      </c>
      <c r="E26" s="318" t="str">
        <f t="shared" si="2"/>
        <v>+</v>
      </c>
      <c r="F26" s="318" t="str">
        <f t="shared" si="2"/>
        <v>-</v>
      </c>
      <c r="G26" s="318" t="str">
        <f t="shared" si="2"/>
        <v>-</v>
      </c>
      <c r="H26" s="318" t="str">
        <f t="shared" si="2"/>
        <v>+</v>
      </c>
      <c r="I26" s="318" t="str">
        <f t="shared" si="2"/>
        <v>+</v>
      </c>
      <c r="J26" s="318" t="str">
        <f t="shared" si="2"/>
        <v>+</v>
      </c>
      <c r="K26" s="318" t="str">
        <f t="shared" si="2"/>
        <v>-</v>
      </c>
      <c r="L26" s="318" t="str">
        <f t="shared" si="2"/>
        <v>+</v>
      </c>
      <c r="M26" s="318" t="str">
        <f t="shared" si="2"/>
        <v>+</v>
      </c>
      <c r="N26" s="318" t="str">
        <f t="shared" si="2"/>
        <v>+</v>
      </c>
      <c r="O26" s="330" t="str">
        <f t="shared" si="2"/>
        <v>-</v>
      </c>
    </row>
    <row r="27" spans="1:15">
      <c r="A27" s="324"/>
      <c r="B27" s="313" t="s">
        <v>133</v>
      </c>
      <c r="C27" s="318" t="str">
        <f t="shared" ref="C27:O27" si="3">IF(C8&lt;0.05,"+","-")</f>
        <v>+</v>
      </c>
      <c r="D27" s="318" t="str">
        <f t="shared" si="3"/>
        <v>+</v>
      </c>
      <c r="E27" s="318" t="str">
        <f t="shared" si="3"/>
        <v>+</v>
      </c>
      <c r="F27" s="318" t="str">
        <f t="shared" si="3"/>
        <v>-</v>
      </c>
      <c r="G27" s="318" t="str">
        <f t="shared" si="3"/>
        <v>-</v>
      </c>
      <c r="H27" s="318" t="str">
        <f t="shared" si="3"/>
        <v>+</v>
      </c>
      <c r="I27" s="318" t="str">
        <f t="shared" si="3"/>
        <v>+</v>
      </c>
      <c r="J27" s="318" t="str">
        <f t="shared" si="3"/>
        <v>-</v>
      </c>
      <c r="K27" s="318" t="str">
        <f t="shared" si="3"/>
        <v>+</v>
      </c>
      <c r="L27" s="318" t="str">
        <f t="shared" si="3"/>
        <v>-</v>
      </c>
      <c r="M27" s="318" t="str">
        <f t="shared" si="3"/>
        <v>-</v>
      </c>
      <c r="N27" s="318" t="str">
        <f t="shared" si="3"/>
        <v>-</v>
      </c>
      <c r="O27" s="330" t="str">
        <f t="shared" si="3"/>
        <v>-</v>
      </c>
    </row>
    <row r="28" spans="1:15">
      <c r="A28" s="325"/>
      <c r="B28" s="317" t="s">
        <v>132</v>
      </c>
      <c r="C28" s="320" t="str">
        <f t="shared" ref="C28:O29" si="4">IF(C9&lt;0.05,"+","-")</f>
        <v>+</v>
      </c>
      <c r="D28" s="320" t="str">
        <f t="shared" si="4"/>
        <v>+</v>
      </c>
      <c r="E28" s="320" t="str">
        <f t="shared" si="4"/>
        <v>+</v>
      </c>
      <c r="F28" s="320" t="str">
        <f t="shared" si="4"/>
        <v>+</v>
      </c>
      <c r="G28" s="320" t="str">
        <f t="shared" si="4"/>
        <v>+</v>
      </c>
      <c r="H28" s="320" t="str">
        <f t="shared" si="4"/>
        <v>+</v>
      </c>
      <c r="I28" s="320" t="str">
        <f t="shared" si="4"/>
        <v>+</v>
      </c>
      <c r="J28" s="320" t="str">
        <f t="shared" si="4"/>
        <v>+</v>
      </c>
      <c r="K28" s="320" t="str">
        <f t="shared" si="4"/>
        <v>+</v>
      </c>
      <c r="L28" s="320" t="str">
        <f t="shared" si="4"/>
        <v>+</v>
      </c>
      <c r="M28" s="320" t="str">
        <f t="shared" si="4"/>
        <v>-</v>
      </c>
      <c r="N28" s="320" t="str">
        <f t="shared" si="4"/>
        <v>+</v>
      </c>
      <c r="O28" s="331" t="str">
        <f t="shared" si="4"/>
        <v>+</v>
      </c>
    </row>
    <row r="29" spans="1:15">
      <c r="A29" s="324" t="s">
        <v>90</v>
      </c>
      <c r="B29" s="313">
        <v>1965</v>
      </c>
      <c r="C29" s="322" t="s">
        <v>93</v>
      </c>
      <c r="D29" s="322" t="s">
        <v>93</v>
      </c>
      <c r="E29" s="322" t="s">
        <v>93</v>
      </c>
      <c r="F29" s="318" t="str">
        <f t="shared" si="4"/>
        <v>+</v>
      </c>
      <c r="G29" s="318" t="str">
        <f t="shared" si="4"/>
        <v>+</v>
      </c>
      <c r="H29" s="318" t="str">
        <f t="shared" si="4"/>
        <v>+</v>
      </c>
      <c r="I29" s="318" t="str">
        <f t="shared" si="4"/>
        <v>+</v>
      </c>
      <c r="J29" s="318" t="str">
        <f t="shared" si="4"/>
        <v>+</v>
      </c>
      <c r="K29" s="318" t="str">
        <f t="shared" si="4"/>
        <v>+</v>
      </c>
      <c r="L29" s="318" t="str">
        <f t="shared" si="4"/>
        <v>+</v>
      </c>
      <c r="M29" s="318" t="str">
        <f t="shared" si="4"/>
        <v>+</v>
      </c>
      <c r="N29" s="318" t="str">
        <f t="shared" si="4"/>
        <v>+</v>
      </c>
      <c r="O29" s="330" t="str">
        <f t="shared" si="4"/>
        <v>+</v>
      </c>
    </row>
    <row r="30" spans="1:15">
      <c r="A30" s="324"/>
      <c r="B30" s="313" t="s">
        <v>133</v>
      </c>
      <c r="C30" s="318" t="str">
        <f t="shared" ref="C30:O30" si="5">IF(C11&lt;0.05,"+","-")</f>
        <v>+</v>
      </c>
      <c r="D30" s="318" t="str">
        <f t="shared" si="5"/>
        <v>+</v>
      </c>
      <c r="E30" s="318" t="str">
        <f t="shared" si="5"/>
        <v>+</v>
      </c>
      <c r="F30" s="318" t="str">
        <f t="shared" si="5"/>
        <v>+</v>
      </c>
      <c r="G30" s="318" t="str">
        <f t="shared" si="5"/>
        <v>+</v>
      </c>
      <c r="H30" s="318" t="str">
        <f t="shared" si="5"/>
        <v>+</v>
      </c>
      <c r="I30" s="318" t="str">
        <f t="shared" si="5"/>
        <v>+</v>
      </c>
      <c r="J30" s="318" t="str">
        <f t="shared" si="5"/>
        <v>+</v>
      </c>
      <c r="K30" s="318" t="str">
        <f t="shared" si="5"/>
        <v>+</v>
      </c>
      <c r="L30" s="318" t="str">
        <f t="shared" si="5"/>
        <v>-</v>
      </c>
      <c r="M30" s="318" t="str">
        <f t="shared" si="5"/>
        <v>-</v>
      </c>
      <c r="N30" s="318" t="str">
        <f t="shared" si="5"/>
        <v>+</v>
      </c>
      <c r="O30" s="330" t="str">
        <f t="shared" si="5"/>
        <v>+</v>
      </c>
    </row>
    <row r="31" spans="1:15">
      <c r="A31" s="325"/>
      <c r="B31" s="317" t="s">
        <v>132</v>
      </c>
      <c r="C31" s="320" t="str">
        <f t="shared" ref="C31:O31" si="6">IF(C12&lt;0.05,"+","-")</f>
        <v>+</v>
      </c>
      <c r="D31" s="320" t="str">
        <f t="shared" si="6"/>
        <v>+</v>
      </c>
      <c r="E31" s="320" t="str">
        <f t="shared" si="6"/>
        <v>-</v>
      </c>
      <c r="F31" s="320" t="str">
        <f t="shared" si="6"/>
        <v>-</v>
      </c>
      <c r="G31" s="320" t="str">
        <f t="shared" si="6"/>
        <v>+</v>
      </c>
      <c r="H31" s="320" t="str">
        <f t="shared" si="6"/>
        <v>+</v>
      </c>
      <c r="I31" s="320" t="str">
        <f t="shared" si="6"/>
        <v>+</v>
      </c>
      <c r="J31" s="320" t="str">
        <f t="shared" si="6"/>
        <v>+</v>
      </c>
      <c r="K31" s="320" t="str">
        <f t="shared" si="6"/>
        <v>+</v>
      </c>
      <c r="L31" s="320" t="str">
        <f t="shared" si="6"/>
        <v>+</v>
      </c>
      <c r="M31" s="320" t="str">
        <f t="shared" si="6"/>
        <v>-</v>
      </c>
      <c r="N31" s="320" t="str">
        <f t="shared" si="6"/>
        <v>-</v>
      </c>
      <c r="O31" s="331" t="str">
        <f t="shared" si="6"/>
        <v>+</v>
      </c>
    </row>
    <row r="32" spans="1:15">
      <c r="A32" s="324" t="s">
        <v>85</v>
      </c>
      <c r="B32" s="313">
        <v>1965</v>
      </c>
      <c r="C32" s="318" t="str">
        <f>IF(C13&lt;0.05,"+","-")</f>
        <v>+</v>
      </c>
      <c r="D32" s="318" t="str">
        <f t="shared" ref="D32:O32" si="7">IF(D13&lt;0.05,"+","-")</f>
        <v>+</v>
      </c>
      <c r="E32" s="318" t="str">
        <f t="shared" si="7"/>
        <v>-</v>
      </c>
      <c r="F32" s="318" t="str">
        <f t="shared" si="7"/>
        <v>+</v>
      </c>
      <c r="G32" s="318" t="str">
        <f t="shared" si="7"/>
        <v>+</v>
      </c>
      <c r="H32" s="318" t="str">
        <f t="shared" si="7"/>
        <v>+</v>
      </c>
      <c r="I32" s="318" t="str">
        <f t="shared" si="7"/>
        <v>+</v>
      </c>
      <c r="J32" s="318" t="str">
        <f t="shared" si="7"/>
        <v>+</v>
      </c>
      <c r="K32" s="318" t="str">
        <f t="shared" si="7"/>
        <v>+</v>
      </c>
      <c r="L32" s="318" t="str">
        <f t="shared" si="7"/>
        <v>+</v>
      </c>
      <c r="M32" s="318" t="str">
        <f t="shared" si="7"/>
        <v>+</v>
      </c>
      <c r="N32" s="318" t="str">
        <f t="shared" si="7"/>
        <v>+</v>
      </c>
      <c r="O32" s="330" t="str">
        <f t="shared" si="7"/>
        <v>+</v>
      </c>
    </row>
    <row r="33" spans="1:15">
      <c r="A33" s="324"/>
      <c r="B33" s="313" t="s">
        <v>133</v>
      </c>
      <c r="C33" s="318" t="str">
        <f t="shared" ref="C33:O33" si="8">IF(C14&lt;0.05,"+","-")</f>
        <v>+</v>
      </c>
      <c r="D33" s="318" t="str">
        <f t="shared" si="8"/>
        <v>+</v>
      </c>
      <c r="E33" s="318" t="str">
        <f t="shared" si="8"/>
        <v>-</v>
      </c>
      <c r="F33" s="318" t="str">
        <f t="shared" si="8"/>
        <v>+</v>
      </c>
      <c r="G33" s="318" t="str">
        <f t="shared" si="8"/>
        <v>+</v>
      </c>
      <c r="H33" s="318" t="str">
        <f t="shared" si="8"/>
        <v>+</v>
      </c>
      <c r="I33" s="318" t="str">
        <f t="shared" si="8"/>
        <v>-</v>
      </c>
      <c r="J33" s="318" t="str">
        <f t="shared" si="8"/>
        <v>-</v>
      </c>
      <c r="K33" s="318" t="str">
        <f t="shared" si="8"/>
        <v>+</v>
      </c>
      <c r="L33" s="318" t="str">
        <f t="shared" si="8"/>
        <v>-</v>
      </c>
      <c r="M33" s="318" t="str">
        <f t="shared" si="8"/>
        <v>-</v>
      </c>
      <c r="N33" s="318" t="str">
        <f t="shared" si="8"/>
        <v>-</v>
      </c>
      <c r="O33" s="330" t="str">
        <f t="shared" si="8"/>
        <v>+</v>
      </c>
    </row>
    <row r="34" spans="1:15">
      <c r="A34" s="325"/>
      <c r="B34" s="317" t="s">
        <v>132</v>
      </c>
      <c r="C34" s="320" t="str">
        <f t="shared" ref="C34:O34" si="9">IF(C15&lt;0.05,"+","-")</f>
        <v>+</v>
      </c>
      <c r="D34" s="320" t="str">
        <f t="shared" si="9"/>
        <v>+</v>
      </c>
      <c r="E34" s="320" t="str">
        <f t="shared" si="9"/>
        <v>+</v>
      </c>
      <c r="F34" s="320" t="str">
        <f t="shared" si="9"/>
        <v>+</v>
      </c>
      <c r="G34" s="320" t="str">
        <f t="shared" si="9"/>
        <v>+</v>
      </c>
      <c r="H34" s="320" t="str">
        <f t="shared" si="9"/>
        <v>+</v>
      </c>
      <c r="I34" s="320" t="str">
        <f t="shared" si="9"/>
        <v>+</v>
      </c>
      <c r="J34" s="320" t="str">
        <f t="shared" si="9"/>
        <v>-</v>
      </c>
      <c r="K34" s="320" t="str">
        <f t="shared" si="9"/>
        <v>+</v>
      </c>
      <c r="L34" s="320" t="str">
        <f t="shared" si="9"/>
        <v>-</v>
      </c>
      <c r="M34" s="320" t="str">
        <f t="shared" si="9"/>
        <v>-</v>
      </c>
      <c r="N34" s="320" t="str">
        <f t="shared" si="9"/>
        <v>-</v>
      </c>
      <c r="O34" s="331" t="str">
        <f t="shared" si="9"/>
        <v>+</v>
      </c>
    </row>
    <row r="35" spans="1:15">
      <c r="A35" s="324" t="s">
        <v>104</v>
      </c>
      <c r="B35" s="313">
        <v>1965</v>
      </c>
      <c r="C35" s="318" t="str">
        <f>IF(C16&lt;0.05,"+","-")</f>
        <v>+</v>
      </c>
      <c r="D35" s="318" t="str">
        <f t="shared" ref="D35:O35" si="10">IF(D16&lt;0.05,"+","-")</f>
        <v>+</v>
      </c>
      <c r="E35" s="318" t="str">
        <f t="shared" si="10"/>
        <v>-</v>
      </c>
      <c r="F35" s="318" t="str">
        <f t="shared" si="10"/>
        <v>+</v>
      </c>
      <c r="G35" s="318" t="str">
        <f t="shared" si="10"/>
        <v>+</v>
      </c>
      <c r="H35" s="318" t="str">
        <f t="shared" si="10"/>
        <v>+</v>
      </c>
      <c r="I35" s="318" t="str">
        <f t="shared" si="10"/>
        <v>+</v>
      </c>
      <c r="J35" s="318" t="str">
        <f t="shared" si="10"/>
        <v>+</v>
      </c>
      <c r="K35" s="318" t="str">
        <f t="shared" si="10"/>
        <v>+</v>
      </c>
      <c r="L35" s="318" t="str">
        <f t="shared" si="10"/>
        <v>-</v>
      </c>
      <c r="M35" s="318" t="str">
        <f t="shared" si="10"/>
        <v>+</v>
      </c>
      <c r="N35" s="318" t="str">
        <f t="shared" si="10"/>
        <v>+</v>
      </c>
      <c r="O35" s="330" t="str">
        <f t="shared" si="10"/>
        <v>+</v>
      </c>
    </row>
    <row r="36" spans="1:15">
      <c r="A36" s="324"/>
      <c r="B36" s="313" t="s">
        <v>133</v>
      </c>
      <c r="C36" s="318" t="str">
        <f t="shared" ref="C36:O36" si="11">IF(C17&lt;0.05,"+","-")</f>
        <v>+</v>
      </c>
      <c r="D36" s="318" t="str">
        <f t="shared" si="11"/>
        <v>-</v>
      </c>
      <c r="E36" s="318" t="str">
        <f t="shared" si="11"/>
        <v>-</v>
      </c>
      <c r="F36" s="318" t="str">
        <f t="shared" si="11"/>
        <v>+</v>
      </c>
      <c r="G36" s="318" t="str">
        <f t="shared" si="11"/>
        <v>-</v>
      </c>
      <c r="H36" s="318" t="str">
        <f t="shared" si="11"/>
        <v>+</v>
      </c>
      <c r="I36" s="318" t="str">
        <f t="shared" si="11"/>
        <v>+</v>
      </c>
      <c r="J36" s="318" t="str">
        <f t="shared" si="11"/>
        <v>-</v>
      </c>
      <c r="K36" s="318" t="str">
        <f t="shared" si="11"/>
        <v>+</v>
      </c>
      <c r="L36" s="318" t="str">
        <f t="shared" si="11"/>
        <v>+</v>
      </c>
      <c r="M36" s="318" t="str">
        <f t="shared" si="11"/>
        <v>-</v>
      </c>
      <c r="N36" s="318" t="str">
        <f t="shared" si="11"/>
        <v>+</v>
      </c>
      <c r="O36" s="330" t="str">
        <f t="shared" si="11"/>
        <v>+</v>
      </c>
    </row>
    <row r="37" spans="1:15" ht="15.75" thickBot="1">
      <c r="A37" s="326"/>
      <c r="B37" s="314" t="s">
        <v>132</v>
      </c>
      <c r="C37" s="327" t="str">
        <f t="shared" ref="C37:O37" si="12">IF(C18&lt;0.05,"+","-")</f>
        <v>+</v>
      </c>
      <c r="D37" s="327" t="str">
        <f t="shared" si="12"/>
        <v>+</v>
      </c>
      <c r="E37" s="327" t="str">
        <f t="shared" si="12"/>
        <v>-</v>
      </c>
      <c r="F37" s="327" t="str">
        <f t="shared" si="12"/>
        <v>+</v>
      </c>
      <c r="G37" s="327" t="str">
        <f t="shared" si="12"/>
        <v>+</v>
      </c>
      <c r="H37" s="327" t="str">
        <f t="shared" si="12"/>
        <v>+</v>
      </c>
      <c r="I37" s="327" t="str">
        <f t="shared" si="12"/>
        <v>+</v>
      </c>
      <c r="J37" s="327" t="str">
        <f t="shared" si="12"/>
        <v>-</v>
      </c>
      <c r="K37" s="327" t="str">
        <f t="shared" si="12"/>
        <v>+</v>
      </c>
      <c r="L37" s="327" t="str">
        <f t="shared" si="12"/>
        <v>+</v>
      </c>
      <c r="M37" s="327" t="str">
        <f t="shared" si="12"/>
        <v>-</v>
      </c>
      <c r="N37" s="327" t="str">
        <f t="shared" si="12"/>
        <v>+</v>
      </c>
      <c r="O37" s="332" t="str">
        <f t="shared" si="12"/>
        <v>+</v>
      </c>
    </row>
    <row r="38" spans="1:15" ht="15.75" thickTop="1"/>
    <row r="39" spans="1:15">
      <c r="A39" s="66" t="s">
        <v>136</v>
      </c>
    </row>
    <row r="40" spans="1:15">
      <c r="A40" s="312" t="s">
        <v>137</v>
      </c>
    </row>
    <row r="41" spans="1:15">
      <c r="A41" s="312" t="s">
        <v>138</v>
      </c>
    </row>
    <row r="43" spans="1:15">
      <c r="A43" s="187" t="s">
        <v>135</v>
      </c>
    </row>
    <row r="44" spans="1:15" ht="15.75" thickBot="1"/>
    <row r="45" spans="1:15" ht="49.5" thickTop="1">
      <c r="A45" s="323" t="s">
        <v>115</v>
      </c>
      <c r="B45" s="315" t="s">
        <v>116</v>
      </c>
      <c r="C45" s="315" t="s">
        <v>119</v>
      </c>
      <c r="D45" s="315" t="s">
        <v>120</v>
      </c>
      <c r="E45" s="315" t="s">
        <v>121</v>
      </c>
      <c r="F45" s="315" t="s">
        <v>122</v>
      </c>
      <c r="G45" s="315" t="s">
        <v>123</v>
      </c>
      <c r="H45" s="315" t="s">
        <v>124</v>
      </c>
      <c r="I45" s="315" t="s">
        <v>125</v>
      </c>
      <c r="J45" s="315" t="s">
        <v>126</v>
      </c>
      <c r="K45" s="315" t="s">
        <v>127</v>
      </c>
      <c r="L45" s="315" t="s">
        <v>128</v>
      </c>
      <c r="M45" s="315" t="s">
        <v>129</v>
      </c>
      <c r="N45" s="315" t="s">
        <v>130</v>
      </c>
      <c r="O45" s="316" t="s">
        <v>131</v>
      </c>
    </row>
    <row r="46" spans="1:15">
      <c r="A46" s="324" t="s">
        <v>117</v>
      </c>
      <c r="B46" s="313">
        <v>1965</v>
      </c>
      <c r="C46" s="318" t="s">
        <v>139</v>
      </c>
      <c r="D46" s="318" t="s">
        <v>139</v>
      </c>
      <c r="E46" s="318" t="s">
        <v>139</v>
      </c>
      <c r="F46" s="318" t="s">
        <v>139</v>
      </c>
      <c r="G46" s="318" t="s">
        <v>139</v>
      </c>
      <c r="H46" s="318" t="s">
        <v>139</v>
      </c>
      <c r="I46" s="318" t="s">
        <v>139</v>
      </c>
      <c r="J46" s="318" t="s">
        <v>139</v>
      </c>
      <c r="K46" s="318" t="s">
        <v>139</v>
      </c>
      <c r="L46" s="318" t="s">
        <v>139</v>
      </c>
      <c r="M46" s="318" t="s">
        <v>139</v>
      </c>
      <c r="N46" s="318" t="s">
        <v>139</v>
      </c>
      <c r="O46" s="329" t="s">
        <v>139</v>
      </c>
    </row>
    <row r="47" spans="1:15">
      <c r="A47" s="324"/>
      <c r="B47" s="313" t="s">
        <v>133</v>
      </c>
      <c r="C47" s="318" t="s">
        <v>140</v>
      </c>
      <c r="D47" s="318" t="s">
        <v>140</v>
      </c>
      <c r="E47" s="318" t="s">
        <v>140</v>
      </c>
      <c r="F47" s="318" t="s">
        <v>140</v>
      </c>
      <c r="G47" s="318" t="s">
        <v>140</v>
      </c>
      <c r="H47" s="318" t="s">
        <v>140</v>
      </c>
      <c r="I47" s="318" t="s">
        <v>140</v>
      </c>
      <c r="J47" s="318" t="s">
        <v>140</v>
      </c>
      <c r="K47" s="318" t="s">
        <v>140</v>
      </c>
      <c r="L47" s="318" t="s">
        <v>140</v>
      </c>
      <c r="M47" s="318" t="s">
        <v>140</v>
      </c>
      <c r="N47" s="318" t="s">
        <v>140</v>
      </c>
      <c r="O47" s="330" t="s">
        <v>139</v>
      </c>
    </row>
    <row r="48" spans="1:15">
      <c r="A48" s="325"/>
      <c r="B48" s="317" t="s">
        <v>132</v>
      </c>
      <c r="C48" s="320" t="s">
        <v>140</v>
      </c>
      <c r="D48" s="320" t="s">
        <v>140</v>
      </c>
      <c r="E48" s="320" t="s">
        <v>140</v>
      </c>
      <c r="F48" s="320" t="s">
        <v>140</v>
      </c>
      <c r="G48" s="320" t="s">
        <v>139</v>
      </c>
      <c r="H48" s="320" t="s">
        <v>139</v>
      </c>
      <c r="I48" s="320" t="s">
        <v>139</v>
      </c>
      <c r="J48" s="320" t="s">
        <v>139</v>
      </c>
      <c r="K48" s="320" t="s">
        <v>139</v>
      </c>
      <c r="L48" s="320" t="s">
        <v>140</v>
      </c>
      <c r="M48" s="320" t="s">
        <v>140</v>
      </c>
      <c r="N48" s="320" t="s">
        <v>139</v>
      </c>
      <c r="O48" s="331" t="s">
        <v>139</v>
      </c>
    </row>
    <row r="49" spans="1:15">
      <c r="A49" s="324" t="s">
        <v>118</v>
      </c>
      <c r="B49" s="313">
        <v>1965</v>
      </c>
      <c r="C49" s="318" t="s">
        <v>140</v>
      </c>
      <c r="D49" s="318" t="s">
        <v>139</v>
      </c>
      <c r="E49" s="318" t="s">
        <v>139</v>
      </c>
      <c r="F49" s="318" t="s">
        <v>140</v>
      </c>
      <c r="G49" s="318" t="s">
        <v>140</v>
      </c>
      <c r="H49" s="318" t="s">
        <v>139</v>
      </c>
      <c r="I49" s="318" t="s">
        <v>139</v>
      </c>
      <c r="J49" s="318" t="s">
        <v>139</v>
      </c>
      <c r="K49" s="318" t="s">
        <v>140</v>
      </c>
      <c r="L49" s="318" t="s">
        <v>139</v>
      </c>
      <c r="M49" s="318" t="s">
        <v>139</v>
      </c>
      <c r="N49" s="318" t="s">
        <v>139</v>
      </c>
      <c r="O49" s="330" t="s">
        <v>140</v>
      </c>
    </row>
    <row r="50" spans="1:15">
      <c r="A50" s="324"/>
      <c r="B50" s="313" t="s">
        <v>133</v>
      </c>
      <c r="C50" s="318" t="s">
        <v>139</v>
      </c>
      <c r="D50" s="318" t="s">
        <v>139</v>
      </c>
      <c r="E50" s="318" t="s">
        <v>139</v>
      </c>
      <c r="F50" s="318" t="s">
        <v>140</v>
      </c>
      <c r="G50" s="318" t="s">
        <v>140</v>
      </c>
      <c r="H50" s="318" t="s">
        <v>139</v>
      </c>
      <c r="I50" s="318" t="s">
        <v>139</v>
      </c>
      <c r="J50" s="318" t="s">
        <v>140</v>
      </c>
      <c r="K50" s="318" t="s">
        <v>139</v>
      </c>
      <c r="L50" s="318" t="s">
        <v>140</v>
      </c>
      <c r="M50" s="318" t="s">
        <v>140</v>
      </c>
      <c r="N50" s="318" t="s">
        <v>140</v>
      </c>
      <c r="O50" s="330" t="s">
        <v>140</v>
      </c>
    </row>
    <row r="51" spans="1:15">
      <c r="A51" s="325"/>
      <c r="B51" s="317" t="s">
        <v>132</v>
      </c>
      <c r="C51" s="320" t="s">
        <v>139</v>
      </c>
      <c r="D51" s="320" t="s">
        <v>139</v>
      </c>
      <c r="E51" s="320" t="s">
        <v>139</v>
      </c>
      <c r="F51" s="320" t="s">
        <v>139</v>
      </c>
      <c r="G51" s="320" t="s">
        <v>139</v>
      </c>
      <c r="H51" s="320" t="s">
        <v>139</v>
      </c>
      <c r="I51" s="320" t="s">
        <v>139</v>
      </c>
      <c r="J51" s="320" t="s">
        <v>139</v>
      </c>
      <c r="K51" s="320" t="s">
        <v>139</v>
      </c>
      <c r="L51" s="320" t="s">
        <v>139</v>
      </c>
      <c r="M51" s="320" t="s">
        <v>140</v>
      </c>
      <c r="N51" s="320" t="s">
        <v>139</v>
      </c>
      <c r="O51" s="331" t="s">
        <v>139</v>
      </c>
    </row>
    <row r="52" spans="1:15">
      <c r="A52" s="324" t="s">
        <v>90</v>
      </c>
      <c r="B52" s="313">
        <v>1965</v>
      </c>
      <c r="C52" s="322" t="s">
        <v>93</v>
      </c>
      <c r="D52" s="322" t="s">
        <v>93</v>
      </c>
      <c r="E52" s="322" t="s">
        <v>93</v>
      </c>
      <c r="F52" s="318" t="s">
        <v>139</v>
      </c>
      <c r="G52" s="318" t="s">
        <v>139</v>
      </c>
      <c r="H52" s="318" t="s">
        <v>139</v>
      </c>
      <c r="I52" s="318" t="s">
        <v>139</v>
      </c>
      <c r="J52" s="318" t="s">
        <v>139</v>
      </c>
      <c r="K52" s="318" t="s">
        <v>139</v>
      </c>
      <c r="L52" s="318" t="s">
        <v>139</v>
      </c>
      <c r="M52" s="318" t="s">
        <v>139</v>
      </c>
      <c r="N52" s="318" t="s">
        <v>139</v>
      </c>
      <c r="O52" s="330" t="s">
        <v>139</v>
      </c>
    </row>
    <row r="53" spans="1:15">
      <c r="A53" s="324"/>
      <c r="B53" s="313" t="s">
        <v>133</v>
      </c>
      <c r="C53" s="318" t="s">
        <v>139</v>
      </c>
      <c r="D53" s="318" t="s">
        <v>139</v>
      </c>
      <c r="E53" s="318" t="s">
        <v>139</v>
      </c>
      <c r="F53" s="318" t="s">
        <v>139</v>
      </c>
      <c r="G53" s="318" t="s">
        <v>139</v>
      </c>
      <c r="H53" s="318" t="s">
        <v>139</v>
      </c>
      <c r="I53" s="318" t="s">
        <v>139</v>
      </c>
      <c r="J53" s="318" t="s">
        <v>139</v>
      </c>
      <c r="K53" s="318" t="s">
        <v>139</v>
      </c>
      <c r="L53" s="318" t="s">
        <v>140</v>
      </c>
      <c r="M53" s="318" t="s">
        <v>140</v>
      </c>
      <c r="N53" s="318" t="s">
        <v>139</v>
      </c>
      <c r="O53" s="330" t="s">
        <v>139</v>
      </c>
    </row>
    <row r="54" spans="1:15">
      <c r="A54" s="325"/>
      <c r="B54" s="317" t="s">
        <v>132</v>
      </c>
      <c r="C54" s="320" t="s">
        <v>139</v>
      </c>
      <c r="D54" s="320" t="s">
        <v>139</v>
      </c>
      <c r="E54" s="320" t="s">
        <v>140</v>
      </c>
      <c r="F54" s="320" t="s">
        <v>140</v>
      </c>
      <c r="G54" s="320" t="s">
        <v>139</v>
      </c>
      <c r="H54" s="320" t="s">
        <v>139</v>
      </c>
      <c r="I54" s="320" t="s">
        <v>139</v>
      </c>
      <c r="J54" s="320" t="s">
        <v>139</v>
      </c>
      <c r="K54" s="320" t="s">
        <v>139</v>
      </c>
      <c r="L54" s="320" t="s">
        <v>139</v>
      </c>
      <c r="M54" s="320" t="s">
        <v>140</v>
      </c>
      <c r="N54" s="320" t="s">
        <v>140</v>
      </c>
      <c r="O54" s="331" t="s">
        <v>139</v>
      </c>
    </row>
    <row r="55" spans="1:15">
      <c r="A55" s="324" t="s">
        <v>85</v>
      </c>
      <c r="B55" s="313">
        <v>1965</v>
      </c>
      <c r="C55" s="318" t="s">
        <v>139</v>
      </c>
      <c r="D55" s="318" t="s">
        <v>139</v>
      </c>
      <c r="E55" s="318" t="s">
        <v>140</v>
      </c>
      <c r="F55" s="318" t="s">
        <v>139</v>
      </c>
      <c r="G55" s="318" t="s">
        <v>139</v>
      </c>
      <c r="H55" s="318" t="s">
        <v>139</v>
      </c>
      <c r="I55" s="318" t="s">
        <v>139</v>
      </c>
      <c r="J55" s="318" t="s">
        <v>139</v>
      </c>
      <c r="K55" s="318" t="s">
        <v>139</v>
      </c>
      <c r="L55" s="318" t="s">
        <v>139</v>
      </c>
      <c r="M55" s="318" t="s">
        <v>139</v>
      </c>
      <c r="N55" s="318" t="s">
        <v>139</v>
      </c>
      <c r="O55" s="330" t="s">
        <v>139</v>
      </c>
    </row>
    <row r="56" spans="1:15">
      <c r="A56" s="324"/>
      <c r="B56" s="313" t="s">
        <v>133</v>
      </c>
      <c r="C56" s="318" t="s">
        <v>139</v>
      </c>
      <c r="D56" s="318" t="s">
        <v>139</v>
      </c>
      <c r="E56" s="318" t="s">
        <v>140</v>
      </c>
      <c r="F56" s="318" t="s">
        <v>139</v>
      </c>
      <c r="G56" s="318" t="s">
        <v>139</v>
      </c>
      <c r="H56" s="318" t="s">
        <v>139</v>
      </c>
      <c r="I56" s="318" t="s">
        <v>140</v>
      </c>
      <c r="J56" s="318" t="s">
        <v>140</v>
      </c>
      <c r="K56" s="318" t="s">
        <v>139</v>
      </c>
      <c r="L56" s="318" t="s">
        <v>140</v>
      </c>
      <c r="M56" s="318" t="s">
        <v>140</v>
      </c>
      <c r="N56" s="318" t="s">
        <v>140</v>
      </c>
      <c r="O56" s="330" t="s">
        <v>139</v>
      </c>
    </row>
    <row r="57" spans="1:15">
      <c r="A57" s="325"/>
      <c r="B57" s="317" t="s">
        <v>132</v>
      </c>
      <c r="C57" s="320" t="s">
        <v>139</v>
      </c>
      <c r="D57" s="320" t="s">
        <v>139</v>
      </c>
      <c r="E57" s="320" t="s">
        <v>139</v>
      </c>
      <c r="F57" s="320" t="s">
        <v>139</v>
      </c>
      <c r="G57" s="320" t="s">
        <v>139</v>
      </c>
      <c r="H57" s="320" t="s">
        <v>139</v>
      </c>
      <c r="I57" s="320" t="s">
        <v>139</v>
      </c>
      <c r="J57" s="320" t="s">
        <v>140</v>
      </c>
      <c r="K57" s="320" t="s">
        <v>139</v>
      </c>
      <c r="L57" s="320" t="s">
        <v>140</v>
      </c>
      <c r="M57" s="320" t="s">
        <v>140</v>
      </c>
      <c r="N57" s="320" t="s">
        <v>140</v>
      </c>
      <c r="O57" s="331" t="s">
        <v>139</v>
      </c>
    </row>
    <row r="58" spans="1:15">
      <c r="A58" s="324" t="s">
        <v>104</v>
      </c>
      <c r="B58" s="313">
        <v>1965</v>
      </c>
      <c r="C58" s="318" t="s">
        <v>139</v>
      </c>
      <c r="D58" s="318" t="s">
        <v>139</v>
      </c>
      <c r="E58" s="318" t="s">
        <v>140</v>
      </c>
      <c r="F58" s="318" t="s">
        <v>139</v>
      </c>
      <c r="G58" s="318" t="s">
        <v>139</v>
      </c>
      <c r="H58" s="318" t="s">
        <v>139</v>
      </c>
      <c r="I58" s="318" t="s">
        <v>139</v>
      </c>
      <c r="J58" s="318" t="s">
        <v>139</v>
      </c>
      <c r="K58" s="318" t="s">
        <v>139</v>
      </c>
      <c r="L58" s="318" t="s">
        <v>140</v>
      </c>
      <c r="M58" s="318" t="s">
        <v>139</v>
      </c>
      <c r="N58" s="318" t="s">
        <v>139</v>
      </c>
      <c r="O58" s="330" t="s">
        <v>139</v>
      </c>
    </row>
    <row r="59" spans="1:15">
      <c r="A59" s="324"/>
      <c r="B59" s="313" t="s">
        <v>133</v>
      </c>
      <c r="C59" s="318" t="s">
        <v>139</v>
      </c>
      <c r="D59" s="318" t="s">
        <v>140</v>
      </c>
      <c r="E59" s="318" t="s">
        <v>140</v>
      </c>
      <c r="F59" s="318" t="s">
        <v>139</v>
      </c>
      <c r="G59" s="318" t="s">
        <v>140</v>
      </c>
      <c r="H59" s="318" t="s">
        <v>139</v>
      </c>
      <c r="I59" s="318" t="s">
        <v>139</v>
      </c>
      <c r="J59" s="318" t="s">
        <v>140</v>
      </c>
      <c r="K59" s="318" t="s">
        <v>139</v>
      </c>
      <c r="L59" s="318" t="s">
        <v>139</v>
      </c>
      <c r="M59" s="318" t="s">
        <v>140</v>
      </c>
      <c r="N59" s="318" t="s">
        <v>139</v>
      </c>
      <c r="O59" s="330" t="s">
        <v>139</v>
      </c>
    </row>
    <row r="60" spans="1:15" ht="15.75" thickBot="1">
      <c r="A60" s="326"/>
      <c r="B60" s="314" t="s">
        <v>132</v>
      </c>
      <c r="C60" s="327" t="s">
        <v>139</v>
      </c>
      <c r="D60" s="327" t="s">
        <v>139</v>
      </c>
      <c r="E60" s="327" t="s">
        <v>140</v>
      </c>
      <c r="F60" s="327" t="s">
        <v>139</v>
      </c>
      <c r="G60" s="327" t="s">
        <v>139</v>
      </c>
      <c r="H60" s="327" t="s">
        <v>139</v>
      </c>
      <c r="I60" s="327" t="s">
        <v>139</v>
      </c>
      <c r="J60" s="327" t="s">
        <v>140</v>
      </c>
      <c r="K60" s="327" t="s">
        <v>139</v>
      </c>
      <c r="L60" s="327" t="s">
        <v>139</v>
      </c>
      <c r="M60" s="327" t="s">
        <v>140</v>
      </c>
      <c r="N60" s="327" t="s">
        <v>139</v>
      </c>
      <c r="O60" s="332" t="s">
        <v>139</v>
      </c>
    </row>
    <row r="61" spans="1:15" ht="15.75" thickTop="1"/>
    <row r="62" spans="1:15">
      <c r="A62" s="333"/>
      <c r="B62" t="s">
        <v>141</v>
      </c>
    </row>
    <row r="63" spans="1:15">
      <c r="A63" s="334"/>
      <c r="B63" t="s">
        <v>142</v>
      </c>
    </row>
  </sheetData>
  <conditionalFormatting sqref="C23:O25">
    <cfRule type="containsText" dxfId="6" priority="7" operator="containsText" text="&quot;+&quot;">
      <formula>NOT(ISERROR(SEARCH("""+""",C23)))</formula>
    </cfRule>
    <cfRule type="containsText" dxfId="5" priority="6" operator="containsText" text="(*+)">
      <formula>NOT(ISERROR(SEARCH("(*+)",C23)))</formula>
    </cfRule>
  </conditionalFormatting>
  <conditionalFormatting sqref="C46:O48">
    <cfRule type="containsText" dxfId="4" priority="4" operator="containsText" text="(*+)">
      <formula>NOT(ISERROR(SEARCH("(*+)",C46)))</formula>
    </cfRule>
    <cfRule type="containsText" dxfId="3" priority="5" operator="containsText" text="&quot;+&quot;">
      <formula>NOT(ISERROR(SEARCH("""+""",C46)))</formula>
    </cfRule>
  </conditionalFormatting>
  <conditionalFormatting sqref="C46:O60">
    <cfRule type="containsText" dxfId="2" priority="3" operator="containsText" text="*+">
      <formula>NOT(ISERROR(SEARCH("*+",C46)))</formula>
    </cfRule>
    <cfRule type="containsText" dxfId="1" priority="2" operator="containsText" text="*-">
      <formula>NOT(ISERROR(SEARCH("*-",C46)))</formula>
    </cfRule>
    <cfRule type="containsText" dxfId="0" priority="1" operator="containsText" text="*-">
      <formula>NOT(ISERROR(SEARCH("*-",C46)))</formula>
    </cfRule>
  </conditionalFormatting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6</vt:i4>
      </vt:variant>
    </vt:vector>
  </HeadingPairs>
  <TitlesOfParts>
    <vt:vector size="6" baseType="lpstr">
      <vt:lpstr>Nem</vt:lpstr>
      <vt:lpstr>Korcsoport</vt:lpstr>
      <vt:lpstr>Iskolai végzettség</vt:lpstr>
      <vt:lpstr>Társadalmi réteg</vt:lpstr>
      <vt:lpstr>Településtípus</vt:lpstr>
      <vt:lpstr>Összefüggéstábla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Gajduschek György</dc:creator>
  <cp:lastModifiedBy>Péter Zoltán</cp:lastModifiedBy>
  <dcterms:created xsi:type="dcterms:W3CDTF">2014-09-23T14:51:09Z</dcterms:created>
  <dcterms:modified xsi:type="dcterms:W3CDTF">2014-11-23T20:48:05Z</dcterms:modified>
</cp:coreProperties>
</file>